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mc:AlternateContent xmlns:mc="http://schemas.openxmlformats.org/markup-compatibility/2006">
    <mc:Choice Requires="x15">
      <x15ac:absPath xmlns:x15ac="http://schemas.microsoft.com/office/spreadsheetml/2010/11/ac" url="C:\Users\j061h801\Desktop\Reformatted PDFs\"/>
    </mc:Choice>
  </mc:AlternateContent>
  <xr:revisionPtr revIDLastSave="0" documentId="8_{1B7A1825-5872-4B61-B82F-87226FB8B5DB}" xr6:coauthVersionLast="47" xr6:coauthVersionMax="47" xr10:uidLastSave="{00000000-0000-0000-0000-000000000000}"/>
  <workbookProtection lockStructure="1"/>
  <bookViews>
    <workbookView xWindow="-120" yWindow="-120" windowWidth="25440" windowHeight="15540" tabRatio="950" firstSheet="1" activeTab="1" xr2:uid="{00000000-000D-0000-FFFF-FFFF00000000}"/>
  </bookViews>
  <sheets>
    <sheet name="Year-end Performance Review" sheetId="2" state="hidden" r:id="rId1"/>
    <sheet name="Rate Request Instructions" sheetId="17" r:id="rId2"/>
    <sheet name="Rate Request Form" sheetId="19" r:id="rId3"/>
    <sheet name="Rate Calculation Instructions" sheetId="18" r:id="rId4"/>
    <sheet name="Salary and Wage" sheetId="4" r:id="rId5"/>
    <sheet name="Other Direct Expenses" sheetId="6" r:id="rId6"/>
    <sheet name="Overhead Expenses" sheetId="8" r:id="rId7"/>
    <sheet name="Forecasted Usage" sheetId="9" r:id="rId8"/>
    <sheet name="Equipment Depreciation" sheetId="5" r:id="rId9"/>
    <sheet name="Expense Summary" sheetId="7" r:id="rId10"/>
    <sheet name="Proposed Rate(s)" sheetId="13" r:id="rId11"/>
    <sheet name="Projected Revenues" sheetId="12" r:id="rId12"/>
    <sheet name="Approval Form" sheetId="15" r:id="rId13"/>
  </sheets>
  <definedNames>
    <definedName name="_xlnm.Print_Area" localSheetId="8">'Equipment Depreciation'!$A$3:$R$59</definedName>
    <definedName name="_xlnm.Print_Area" localSheetId="9">'Expense Summary'!$A$2:$T$38</definedName>
    <definedName name="_xlnm.Print_Area" localSheetId="7">'Forecasted Usage'!$A$1:$M$23</definedName>
    <definedName name="_xlnm.Print_Area" localSheetId="5">'Other Direct Expenses'!$A$1:$O$24</definedName>
    <definedName name="_xlnm.Print_Area" localSheetId="6">'Overhead Expenses'!$A$1:$H$38</definedName>
    <definedName name="_xlnm.Print_Area" localSheetId="11">'Projected Revenues'!$A$1:$J$78</definedName>
    <definedName name="_xlnm.Print_Area" localSheetId="10">'Proposed Rate(s)'!$A$1:$N$42</definedName>
    <definedName name="_xlnm.Print_Area" localSheetId="1">'Rate Request Instructions'!$A$1:$K$58</definedName>
    <definedName name="_xlnm.Print_Area" localSheetId="4">'Salary and Wage'!$A$1:$U$34</definedName>
    <definedName name="_xlnm.Print_Area" localSheetId="0">'Year-end Performance Review'!$A$1:$O$83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6" i="13" l="1"/>
  <c r="K26" i="13"/>
  <c r="I26" i="13"/>
  <c r="G26" i="13"/>
  <c r="M35" i="13"/>
  <c r="K35" i="13"/>
  <c r="I35" i="13"/>
  <c r="G35" i="13"/>
  <c r="A23" i="15" l="1"/>
  <c r="A22" i="15"/>
  <c r="A21" i="15"/>
  <c r="A20" i="15"/>
  <c r="B62" i="12"/>
  <c r="B44" i="12"/>
  <c r="B26" i="12"/>
  <c r="B9" i="12"/>
  <c r="M9" i="13"/>
  <c r="K9" i="13"/>
  <c r="I9" i="13"/>
  <c r="G9" i="13"/>
  <c r="K10" i="7"/>
  <c r="I10" i="7"/>
  <c r="G10" i="7"/>
  <c r="E10" i="7"/>
  <c r="R10" i="5"/>
  <c r="P10" i="5"/>
  <c r="N10" i="5"/>
  <c r="L10" i="5"/>
  <c r="A16" i="9"/>
  <c r="A15" i="9"/>
  <c r="A14" i="9"/>
  <c r="A13" i="9"/>
  <c r="K9" i="6"/>
  <c r="I9" i="6"/>
  <c r="G9" i="6"/>
  <c r="E9" i="6"/>
  <c r="J28" i="4"/>
  <c r="J14" i="4"/>
  <c r="J15" i="4"/>
  <c r="J16" i="4"/>
  <c r="J17" i="4"/>
  <c r="J18" i="4"/>
  <c r="J19" i="4"/>
  <c r="J20" i="4"/>
  <c r="J21" i="4"/>
  <c r="J22" i="4"/>
  <c r="J23" i="4"/>
  <c r="J24" i="4"/>
  <c r="J25" i="4"/>
  <c r="J26" i="4"/>
  <c r="J27" i="4"/>
  <c r="T14" i="4"/>
  <c r="T15" i="4"/>
  <c r="T16" i="4"/>
  <c r="T17" i="4"/>
  <c r="T18" i="4"/>
  <c r="T19" i="4"/>
  <c r="T20" i="4"/>
  <c r="T21" i="4"/>
  <c r="T22" i="4"/>
  <c r="T23" i="4"/>
  <c r="T24" i="4"/>
  <c r="T25" i="4"/>
  <c r="T26" i="4"/>
  <c r="T27" i="4"/>
  <c r="T28" i="4"/>
  <c r="D3" i="15" l="1"/>
  <c r="B3" i="12"/>
  <c r="B2" i="13"/>
  <c r="B2" i="7"/>
  <c r="B3" i="5"/>
  <c r="B3" i="9"/>
  <c r="B3" i="8"/>
  <c r="L17" i="13"/>
  <c r="D21" i="6"/>
  <c r="K13" i="6"/>
  <c r="K14" i="6"/>
  <c r="K15" i="6"/>
  <c r="K16" i="6"/>
  <c r="K17" i="6"/>
  <c r="K18" i="6"/>
  <c r="K19" i="6"/>
  <c r="K20" i="6"/>
  <c r="I13" i="6"/>
  <c r="I14" i="6"/>
  <c r="I15" i="6"/>
  <c r="I16" i="6"/>
  <c r="I17" i="6"/>
  <c r="I18" i="6"/>
  <c r="I19" i="6"/>
  <c r="I20" i="6"/>
  <c r="G13" i="6"/>
  <c r="G14" i="6"/>
  <c r="G15" i="6"/>
  <c r="G16" i="6"/>
  <c r="G17" i="6"/>
  <c r="G18" i="6"/>
  <c r="G19" i="6"/>
  <c r="G20" i="6"/>
  <c r="E20" i="6"/>
  <c r="E13" i="6"/>
  <c r="E14" i="6"/>
  <c r="E15" i="6"/>
  <c r="E16" i="6"/>
  <c r="E17" i="6"/>
  <c r="E18" i="6"/>
  <c r="E19" i="6"/>
  <c r="Q14" i="4"/>
  <c r="Q15" i="4"/>
  <c r="Q16" i="4"/>
  <c r="Q17" i="4"/>
  <c r="Q18" i="4"/>
  <c r="Q19" i="4"/>
  <c r="Q20" i="4"/>
  <c r="Q21" i="4"/>
  <c r="Q22" i="4"/>
  <c r="Q23" i="4"/>
  <c r="Q24" i="4"/>
  <c r="Q25" i="4"/>
  <c r="Q26" i="4"/>
  <c r="Q27" i="4"/>
  <c r="Q28" i="4"/>
  <c r="O14" i="4"/>
  <c r="O15" i="4"/>
  <c r="O16" i="4"/>
  <c r="O17" i="4"/>
  <c r="O18" i="4"/>
  <c r="O19" i="4"/>
  <c r="O20" i="4"/>
  <c r="O21" i="4"/>
  <c r="O22" i="4"/>
  <c r="O23" i="4"/>
  <c r="O24" i="4"/>
  <c r="O25" i="4"/>
  <c r="O26" i="4"/>
  <c r="O27" i="4"/>
  <c r="O28" i="4"/>
  <c r="M14" i="4"/>
  <c r="M15" i="4"/>
  <c r="M16" i="4"/>
  <c r="M17" i="4"/>
  <c r="M18" i="4"/>
  <c r="M19" i="4"/>
  <c r="M20" i="4"/>
  <c r="M21" i="4"/>
  <c r="M22" i="4"/>
  <c r="M23" i="4"/>
  <c r="M24" i="4"/>
  <c r="M25" i="4"/>
  <c r="M26" i="4"/>
  <c r="M27" i="4"/>
  <c r="M28" i="4"/>
  <c r="K14" i="4"/>
  <c r="K15" i="4"/>
  <c r="K16" i="4"/>
  <c r="K17" i="4"/>
  <c r="K18" i="4"/>
  <c r="K19" i="4"/>
  <c r="K20" i="4"/>
  <c r="K21" i="4"/>
  <c r="K22" i="4"/>
  <c r="K23" i="4"/>
  <c r="K24" i="4"/>
  <c r="K25" i="4"/>
  <c r="K26" i="4"/>
  <c r="K27" i="4"/>
  <c r="K28" i="4"/>
  <c r="H18" i="13"/>
  <c r="J18" i="13"/>
  <c r="L18" i="13"/>
  <c r="H17" i="13"/>
  <c r="J17" i="13"/>
  <c r="H15" i="13"/>
  <c r="J15" i="13"/>
  <c r="L15" i="13"/>
  <c r="B3" i="4"/>
  <c r="B3" i="6"/>
  <c r="I8" i="15"/>
  <c r="I6" i="15"/>
  <c r="D8" i="15"/>
  <c r="D6" i="15"/>
  <c r="F95" i="19"/>
  <c r="G95" i="19"/>
  <c r="H95" i="19"/>
  <c r="H94" i="19"/>
  <c r="F94" i="19"/>
  <c r="G94" i="19"/>
  <c r="C95" i="19"/>
  <c r="C96" i="19"/>
  <c r="C97" i="19"/>
  <c r="C98" i="19"/>
  <c r="C99" i="19"/>
  <c r="S23" i="4" l="1"/>
  <c r="S28" i="4"/>
  <c r="S20" i="4"/>
  <c r="S19" i="4"/>
  <c r="S27" i="4"/>
  <c r="S18" i="4"/>
  <c r="S26" i="4"/>
  <c r="S15" i="4"/>
  <c r="S22" i="4"/>
  <c r="S14" i="4"/>
  <c r="S25" i="4"/>
  <c r="S17" i="4"/>
  <c r="S24" i="4"/>
  <c r="S16" i="4"/>
  <c r="S21" i="4"/>
  <c r="M34" i="13"/>
  <c r="K34" i="13"/>
  <c r="I34" i="13"/>
  <c r="G34" i="13"/>
  <c r="E34" i="13"/>
  <c r="D34" i="13"/>
  <c r="L18" i="5" l="1"/>
  <c r="N18" i="5"/>
  <c r="P18" i="5"/>
  <c r="R18" i="5"/>
  <c r="U18" i="5"/>
  <c r="N12" i="9"/>
  <c r="N13" i="9"/>
  <c r="N14" i="9"/>
  <c r="N15" i="9"/>
  <c r="N16" i="9"/>
  <c r="N17" i="9"/>
  <c r="N18" i="9"/>
  <c r="N19" i="9"/>
  <c r="N20" i="9"/>
  <c r="N11" i="9"/>
  <c r="G15" i="8"/>
  <c r="T13" i="4"/>
  <c r="T18" i="5" l="1"/>
  <c r="D28" i="8" l="1"/>
  <c r="F23" i="15" l="1"/>
  <c r="H99" i="19" s="1"/>
  <c r="F22" i="15"/>
  <c r="H98" i="19" s="1"/>
  <c r="F21" i="15"/>
  <c r="H97" i="19" s="1"/>
  <c r="F20" i="15"/>
  <c r="H96" i="19" s="1"/>
  <c r="E66" i="12"/>
  <c r="B72" i="12"/>
  <c r="B71" i="12"/>
  <c r="B70" i="12"/>
  <c r="B66" i="12"/>
  <c r="B54" i="12"/>
  <c r="B53" i="12"/>
  <c r="B52" i="12"/>
  <c r="B48" i="12"/>
  <c r="B13" i="12"/>
  <c r="G48" i="12"/>
  <c r="F47" i="12"/>
  <c r="F48" i="12"/>
  <c r="E48" i="12"/>
  <c r="D48" i="12"/>
  <c r="L36" i="13"/>
  <c r="K31" i="7"/>
  <c r="I31" i="7"/>
  <c r="G31" i="7"/>
  <c r="E31" i="7"/>
  <c r="R53" i="5"/>
  <c r="R52" i="5"/>
  <c r="R51" i="5"/>
  <c r="R50" i="5"/>
  <c r="R49" i="5"/>
  <c r="R48" i="5"/>
  <c r="R47" i="5"/>
  <c r="R46" i="5"/>
  <c r="R45" i="5"/>
  <c r="R44" i="5"/>
  <c r="R43" i="5"/>
  <c r="R42" i="5"/>
  <c r="R41" i="5"/>
  <c r="R40" i="5"/>
  <c r="R39" i="5"/>
  <c r="R38" i="5"/>
  <c r="R37" i="5"/>
  <c r="R36" i="5"/>
  <c r="R35" i="5"/>
  <c r="R34" i="5"/>
  <c r="R33" i="5"/>
  <c r="R32" i="5"/>
  <c r="R31" i="5"/>
  <c r="R30" i="5"/>
  <c r="R29" i="5"/>
  <c r="R28" i="5"/>
  <c r="R27" i="5"/>
  <c r="R26" i="5"/>
  <c r="R25" i="5"/>
  <c r="R24" i="5"/>
  <c r="R23" i="5"/>
  <c r="R22" i="5"/>
  <c r="R21" i="5"/>
  <c r="R20" i="5"/>
  <c r="R19" i="5"/>
  <c r="R17" i="5"/>
  <c r="R16" i="5"/>
  <c r="R15" i="5"/>
  <c r="R14" i="5"/>
  <c r="R13" i="5"/>
  <c r="P53" i="5"/>
  <c r="P52" i="5"/>
  <c r="P51" i="5"/>
  <c r="P50" i="5"/>
  <c r="P49" i="5"/>
  <c r="P48" i="5"/>
  <c r="P47" i="5"/>
  <c r="P46" i="5"/>
  <c r="P45" i="5"/>
  <c r="P44" i="5"/>
  <c r="P43" i="5"/>
  <c r="P42" i="5"/>
  <c r="P41" i="5"/>
  <c r="P40" i="5"/>
  <c r="P39" i="5"/>
  <c r="P38" i="5"/>
  <c r="P37" i="5"/>
  <c r="P36" i="5"/>
  <c r="P35" i="5"/>
  <c r="P34" i="5"/>
  <c r="P33" i="5"/>
  <c r="P32" i="5"/>
  <c r="P31" i="5"/>
  <c r="P30" i="5"/>
  <c r="P29" i="5"/>
  <c r="P28" i="5"/>
  <c r="P27" i="5"/>
  <c r="P26" i="5"/>
  <c r="P25" i="5"/>
  <c r="P24" i="5"/>
  <c r="P23" i="5"/>
  <c r="P22" i="5"/>
  <c r="P21" i="5"/>
  <c r="P20" i="5"/>
  <c r="P19" i="5"/>
  <c r="P17" i="5"/>
  <c r="P16" i="5"/>
  <c r="P15" i="5"/>
  <c r="P14" i="5"/>
  <c r="P13" i="5"/>
  <c r="L53" i="5"/>
  <c r="L52" i="5"/>
  <c r="L51" i="5"/>
  <c r="L50" i="5"/>
  <c r="L49" i="5"/>
  <c r="L48" i="5"/>
  <c r="L47" i="5"/>
  <c r="L46" i="5"/>
  <c r="L45" i="5"/>
  <c r="L44" i="5"/>
  <c r="L43" i="5"/>
  <c r="L42" i="5"/>
  <c r="L41" i="5"/>
  <c r="L40" i="5"/>
  <c r="L39" i="5"/>
  <c r="L38" i="5"/>
  <c r="L37" i="5"/>
  <c r="L36" i="5"/>
  <c r="L35" i="5"/>
  <c r="L34" i="5"/>
  <c r="L33" i="5"/>
  <c r="L32" i="5"/>
  <c r="L31" i="5"/>
  <c r="L30" i="5"/>
  <c r="L29" i="5"/>
  <c r="L28" i="5"/>
  <c r="L27" i="5"/>
  <c r="L26" i="5"/>
  <c r="L25" i="5"/>
  <c r="L24" i="5"/>
  <c r="L23" i="5"/>
  <c r="L22" i="5"/>
  <c r="L21" i="5"/>
  <c r="L20" i="5"/>
  <c r="L19" i="5"/>
  <c r="L17" i="5"/>
  <c r="L16" i="5"/>
  <c r="L15" i="5"/>
  <c r="L14" i="5"/>
  <c r="L13" i="5"/>
  <c r="N53" i="5"/>
  <c r="N52" i="5"/>
  <c r="N51" i="5"/>
  <c r="N50" i="5"/>
  <c r="N49" i="5"/>
  <c r="N48" i="5"/>
  <c r="N47" i="5"/>
  <c r="T47" i="5" s="1"/>
  <c r="N46" i="5"/>
  <c r="N45" i="5"/>
  <c r="N44" i="5"/>
  <c r="N43" i="5"/>
  <c r="N42" i="5"/>
  <c r="N41" i="5"/>
  <c r="N40" i="5"/>
  <c r="N39" i="5"/>
  <c r="T39" i="5" s="1"/>
  <c r="N38" i="5"/>
  <c r="N37" i="5"/>
  <c r="N36" i="5"/>
  <c r="N35" i="5"/>
  <c r="N34" i="5"/>
  <c r="N33" i="5"/>
  <c r="N32" i="5"/>
  <c r="N31" i="5"/>
  <c r="T31" i="5" s="1"/>
  <c r="N30" i="5"/>
  <c r="N29" i="5"/>
  <c r="N28" i="5"/>
  <c r="N27" i="5"/>
  <c r="N26" i="5"/>
  <c r="N25" i="5"/>
  <c r="N24" i="5"/>
  <c r="N23" i="5"/>
  <c r="T23" i="5" s="1"/>
  <c r="N22" i="5"/>
  <c r="N21" i="5"/>
  <c r="N20" i="5"/>
  <c r="N19" i="5"/>
  <c r="N17" i="5"/>
  <c r="N16" i="5"/>
  <c r="N15" i="5"/>
  <c r="T15" i="5" s="1"/>
  <c r="N14" i="5"/>
  <c r="N13" i="5"/>
  <c r="U53" i="5"/>
  <c r="U52" i="5"/>
  <c r="U51" i="5"/>
  <c r="U50" i="5"/>
  <c r="U49" i="5"/>
  <c r="U48" i="5"/>
  <c r="U47" i="5"/>
  <c r="U46" i="5"/>
  <c r="U45" i="5"/>
  <c r="U44" i="5"/>
  <c r="U43" i="5"/>
  <c r="U42" i="5"/>
  <c r="U41" i="5"/>
  <c r="U40" i="5"/>
  <c r="U39" i="5"/>
  <c r="U38" i="5"/>
  <c r="U37" i="5"/>
  <c r="U36" i="5"/>
  <c r="U35" i="5"/>
  <c r="U34" i="5"/>
  <c r="U33" i="5"/>
  <c r="U32" i="5"/>
  <c r="U31" i="5"/>
  <c r="U30" i="5"/>
  <c r="U29" i="5"/>
  <c r="U28" i="5"/>
  <c r="U27" i="5"/>
  <c r="U26" i="5"/>
  <c r="U25" i="5"/>
  <c r="U24" i="5"/>
  <c r="U23" i="5"/>
  <c r="U22" i="5"/>
  <c r="U21" i="5"/>
  <c r="U20" i="5"/>
  <c r="U19" i="5"/>
  <c r="U17" i="5"/>
  <c r="U16" i="5"/>
  <c r="U15" i="5"/>
  <c r="U14" i="5"/>
  <c r="U13" i="5"/>
  <c r="U12" i="5"/>
  <c r="R12" i="5"/>
  <c r="P12" i="5"/>
  <c r="N12" i="5"/>
  <c r="L12" i="5"/>
  <c r="N20" i="6"/>
  <c r="N19" i="6"/>
  <c r="N18" i="6"/>
  <c r="N17" i="6"/>
  <c r="N16" i="6"/>
  <c r="N15" i="6"/>
  <c r="N14" i="6"/>
  <c r="N13" i="6"/>
  <c r="M18" i="6"/>
  <c r="N12" i="6"/>
  <c r="K12" i="6"/>
  <c r="I12" i="6"/>
  <c r="G12" i="6"/>
  <c r="N11" i="6"/>
  <c r="K11" i="6"/>
  <c r="I11" i="6"/>
  <c r="R14" i="7" s="1"/>
  <c r="G11" i="6"/>
  <c r="E12" i="6"/>
  <c r="E11" i="6"/>
  <c r="T12" i="4"/>
  <c r="E30" i="12"/>
  <c r="B36" i="12"/>
  <c r="B35" i="12"/>
  <c r="B34" i="12"/>
  <c r="B30" i="12"/>
  <c r="E13" i="12"/>
  <c r="B19" i="12"/>
  <c r="B18" i="12"/>
  <c r="B17" i="12"/>
  <c r="H36" i="13"/>
  <c r="S16" i="7"/>
  <c r="G24" i="8"/>
  <c r="G22" i="8"/>
  <c r="G18" i="8"/>
  <c r="C11" i="9"/>
  <c r="R31" i="7" s="1"/>
  <c r="C12" i="9"/>
  <c r="S31" i="7" s="1"/>
  <c r="E11" i="8"/>
  <c r="G11" i="8"/>
  <c r="T20" i="7" s="1"/>
  <c r="T23" i="7" s="1"/>
  <c r="G13" i="8"/>
  <c r="G14" i="8"/>
  <c r="G16" i="8"/>
  <c r="G17" i="8"/>
  <c r="G19" i="8"/>
  <c r="G20" i="8"/>
  <c r="G21" i="8"/>
  <c r="G23" i="8"/>
  <c r="G25" i="8"/>
  <c r="G26" i="8"/>
  <c r="E28" i="8"/>
  <c r="F28" i="8"/>
  <c r="H12" i="4"/>
  <c r="J12" i="4" s="1"/>
  <c r="Q12" i="4" s="1"/>
  <c r="S12" i="7" s="1"/>
  <c r="J13" i="4"/>
  <c r="G29" i="4"/>
  <c r="H29" i="4"/>
  <c r="I29" i="4"/>
  <c r="H44" i="2"/>
  <c r="H54" i="2" s="1"/>
  <c r="H56" i="2" s="1"/>
  <c r="J44" i="2"/>
  <c r="J54" i="2" s="1"/>
  <c r="J56" i="2" s="1"/>
  <c r="H52" i="2"/>
  <c r="J52" i="2"/>
  <c r="J29" i="4" l="1"/>
  <c r="M13" i="4"/>
  <c r="M29" i="4" s="1"/>
  <c r="G12" i="7" s="1"/>
  <c r="K13" i="4"/>
  <c r="O13" i="4"/>
  <c r="O29" i="4" s="1"/>
  <c r="I12" i="7" s="1"/>
  <c r="Q13" i="4"/>
  <c r="Q29" i="4" s="1"/>
  <c r="K12" i="7" s="1"/>
  <c r="B38" i="12"/>
  <c r="M12" i="6"/>
  <c r="M16" i="6"/>
  <c r="M17" i="6"/>
  <c r="K12" i="4"/>
  <c r="E19" i="12"/>
  <c r="T27" i="5"/>
  <c r="T51" i="5"/>
  <c r="T30" i="5"/>
  <c r="T38" i="5"/>
  <c r="F53" i="12"/>
  <c r="T19" i="5"/>
  <c r="T35" i="5"/>
  <c r="E36" i="12"/>
  <c r="E21" i="6"/>
  <c r="E14" i="7" s="1"/>
  <c r="G54" i="12"/>
  <c r="G56" i="12" s="1"/>
  <c r="T43" i="5"/>
  <c r="B74" i="12"/>
  <c r="S14" i="7"/>
  <c r="T14" i="7" s="1"/>
  <c r="T37" i="5"/>
  <c r="T29" i="5"/>
  <c r="T53" i="5"/>
  <c r="N54" i="5"/>
  <c r="G16" i="7" s="1"/>
  <c r="I18" i="13" s="1"/>
  <c r="D28" i="12" s="1"/>
  <c r="D34" i="12" s="1"/>
  <c r="T14" i="5"/>
  <c r="T24" i="5"/>
  <c r="T32" i="5"/>
  <c r="T40" i="5"/>
  <c r="T48" i="5"/>
  <c r="T12" i="5"/>
  <c r="T16" i="5"/>
  <c r="T25" i="5"/>
  <c r="T33" i="5"/>
  <c r="T41" i="5"/>
  <c r="T49" i="5"/>
  <c r="T26" i="5"/>
  <c r="T34" i="5"/>
  <c r="T42" i="5"/>
  <c r="T50" i="5"/>
  <c r="T17" i="5"/>
  <c r="T20" i="5"/>
  <c r="T28" i="5"/>
  <c r="T36" i="5"/>
  <c r="T44" i="5"/>
  <c r="T52" i="5"/>
  <c r="T21" i="5"/>
  <c r="T45" i="5"/>
  <c r="T13" i="5"/>
  <c r="T22" i="5"/>
  <c r="T46" i="5"/>
  <c r="P54" i="5"/>
  <c r="I16" i="7" s="1"/>
  <c r="K18" i="13" s="1"/>
  <c r="R54" i="5"/>
  <c r="K16" i="7" s="1"/>
  <c r="M18" i="13" s="1"/>
  <c r="L54" i="5"/>
  <c r="E16" i="7" s="1"/>
  <c r="G18" i="13" s="1"/>
  <c r="R16" i="7"/>
  <c r="D18" i="13" s="1"/>
  <c r="D32" i="13" s="1"/>
  <c r="B21" i="12"/>
  <c r="M12" i="4"/>
  <c r="O12" i="4"/>
  <c r="R12" i="7" s="1"/>
  <c r="T12" i="7" s="1"/>
  <c r="E72" i="12"/>
  <c r="D54" i="12"/>
  <c r="E54" i="12"/>
  <c r="F54" i="12"/>
  <c r="B56" i="12"/>
  <c r="M11" i="6"/>
  <c r="M19" i="6"/>
  <c r="M13" i="6"/>
  <c r="M14" i="6"/>
  <c r="G21" i="6"/>
  <c r="G14" i="7" s="1"/>
  <c r="M20" i="6"/>
  <c r="K21" i="6"/>
  <c r="K14" i="7" s="1"/>
  <c r="I21" i="6"/>
  <c r="I14" i="7" s="1"/>
  <c r="E18" i="13"/>
  <c r="E24" i="13" s="1"/>
  <c r="G28" i="8"/>
  <c r="G32" i="8" s="1"/>
  <c r="P20" i="7" s="1"/>
  <c r="P23" i="7" s="1"/>
  <c r="M15" i="6"/>
  <c r="S18" i="7" l="1"/>
  <c r="S13" i="4"/>
  <c r="K29" i="4"/>
  <c r="E12" i="7" s="1"/>
  <c r="P12" i="7" s="1"/>
  <c r="K24" i="13"/>
  <c r="D47" i="12" s="1"/>
  <c r="D53" i="12" s="1"/>
  <c r="T16" i="7"/>
  <c r="I18" i="7"/>
  <c r="G24" i="13"/>
  <c r="D12" i="12" s="1"/>
  <c r="D18" i="12" s="1"/>
  <c r="F56" i="12"/>
  <c r="D24" i="13"/>
  <c r="K18" i="7"/>
  <c r="G32" i="13"/>
  <c r="D13" i="12" s="1"/>
  <c r="D19" i="12" s="1"/>
  <c r="I24" i="13"/>
  <c r="D29" i="12" s="1"/>
  <c r="D35" i="12" s="1"/>
  <c r="G18" i="7"/>
  <c r="D11" i="12"/>
  <c r="D17" i="12" s="1"/>
  <c r="I32" i="13"/>
  <c r="D30" i="12" s="1"/>
  <c r="D36" i="12" s="1"/>
  <c r="P16" i="7"/>
  <c r="S12" i="4"/>
  <c r="R18" i="7"/>
  <c r="K32" i="13"/>
  <c r="D46" i="12"/>
  <c r="D52" i="12" s="1"/>
  <c r="P14" i="7"/>
  <c r="M21" i="6"/>
  <c r="E32" i="13"/>
  <c r="D64" i="12"/>
  <c r="D70" i="12" s="1"/>
  <c r="M24" i="13"/>
  <c r="D65" i="12" s="1"/>
  <c r="D71" i="12" s="1"/>
  <c r="M32" i="13"/>
  <c r="D66" i="12" s="1"/>
  <c r="D72" i="12" s="1"/>
  <c r="T18" i="7" l="1"/>
  <c r="T24" i="7" s="1"/>
  <c r="R26" i="7" s="1"/>
  <c r="E18" i="7"/>
  <c r="D56" i="12"/>
  <c r="D38" i="12"/>
  <c r="D21" i="12"/>
  <c r="P18" i="7"/>
  <c r="P24" i="7" s="1"/>
  <c r="D74" i="12"/>
  <c r="S26" i="7" l="1"/>
  <c r="E17" i="13" s="1"/>
  <c r="E26" i="7"/>
  <c r="G26" i="7"/>
  <c r="K26" i="7"/>
  <c r="I26" i="7"/>
  <c r="I28" i="7" s="1"/>
  <c r="D17" i="13"/>
  <c r="R28" i="7"/>
  <c r="R33" i="7" s="1"/>
  <c r="D11" i="13" s="1"/>
  <c r="D15" i="13" s="1"/>
  <c r="S28" i="7" l="1"/>
  <c r="S33" i="7" s="1"/>
  <c r="E11" i="13" s="1"/>
  <c r="E15" i="13" s="1"/>
  <c r="E26" i="13" s="1"/>
  <c r="T26" i="7"/>
  <c r="T28" i="7" s="1"/>
  <c r="K17" i="13"/>
  <c r="C46" i="12" s="1"/>
  <c r="H46" i="12" s="1"/>
  <c r="I33" i="7"/>
  <c r="K11" i="13" s="1"/>
  <c r="K15" i="13" s="1"/>
  <c r="I17" i="13"/>
  <c r="I31" i="13" s="1"/>
  <c r="C30" i="12" s="1"/>
  <c r="G17" i="13"/>
  <c r="C11" i="12" s="1"/>
  <c r="K28" i="7"/>
  <c r="M17" i="13"/>
  <c r="M19" i="13" s="1"/>
  <c r="D26" i="13"/>
  <c r="D35" i="13"/>
  <c r="D21" i="13"/>
  <c r="D25" i="13" s="1"/>
  <c r="P26" i="7"/>
  <c r="G28" i="7"/>
  <c r="E28" i="7"/>
  <c r="E33" i="7" s="1"/>
  <c r="E19" i="13"/>
  <c r="E31" i="13"/>
  <c r="E23" i="13"/>
  <c r="D31" i="13"/>
  <c r="D23" i="13"/>
  <c r="D19" i="13"/>
  <c r="E21" i="13" l="1"/>
  <c r="E25" i="13" s="1"/>
  <c r="E27" i="13" s="1"/>
  <c r="E35" i="13"/>
  <c r="K23" i="13"/>
  <c r="C47" i="12" s="1"/>
  <c r="K31" i="13"/>
  <c r="C48" i="12" s="1"/>
  <c r="C54" i="12" s="1"/>
  <c r="H54" i="12" s="1"/>
  <c r="K19" i="13"/>
  <c r="C52" i="12"/>
  <c r="H52" i="12" s="1"/>
  <c r="K21" i="13"/>
  <c r="B46" i="12"/>
  <c r="D22" i="15"/>
  <c r="F98" i="19" s="1"/>
  <c r="K33" i="7"/>
  <c r="M11" i="13" s="1"/>
  <c r="M15" i="13" s="1"/>
  <c r="G33" i="7"/>
  <c r="I11" i="13" s="1"/>
  <c r="I15" i="13" s="1"/>
  <c r="C28" i="12"/>
  <c r="C34" i="12" s="1"/>
  <c r="H34" i="12" s="1"/>
  <c r="I19" i="13"/>
  <c r="G31" i="13"/>
  <c r="C13" i="12" s="1"/>
  <c r="G23" i="13"/>
  <c r="C12" i="12" s="1"/>
  <c r="G19" i="13"/>
  <c r="I23" i="13"/>
  <c r="C29" i="12" s="1"/>
  <c r="C35" i="12" s="1"/>
  <c r="M23" i="13"/>
  <c r="C64" i="12"/>
  <c r="H64" i="12" s="1"/>
  <c r="P28" i="7"/>
  <c r="G11" i="13"/>
  <c r="G15" i="13" s="1"/>
  <c r="M31" i="13"/>
  <c r="D33" i="13"/>
  <c r="D36" i="13" s="1"/>
  <c r="E33" i="13"/>
  <c r="E36" i="13" s="1"/>
  <c r="D27" i="13"/>
  <c r="C17" i="12"/>
  <c r="H11" i="12"/>
  <c r="C36" i="12"/>
  <c r="K33" i="13" l="1"/>
  <c r="K36" i="13" s="1"/>
  <c r="I21" i="13"/>
  <c r="I25" i="13" s="1"/>
  <c r="F30" i="12"/>
  <c r="F36" i="12" s="1"/>
  <c r="F65" i="12"/>
  <c r="F71" i="12" s="1"/>
  <c r="B64" i="12"/>
  <c r="M21" i="13"/>
  <c r="M25" i="13" s="1"/>
  <c r="E65" i="12" s="1"/>
  <c r="E71" i="12" s="1"/>
  <c r="E74" i="12" s="1"/>
  <c r="F66" i="12"/>
  <c r="F72" i="12" s="1"/>
  <c r="D23" i="15"/>
  <c r="F99" i="19" s="1"/>
  <c r="F29" i="12"/>
  <c r="F35" i="12" s="1"/>
  <c r="B28" i="12"/>
  <c r="D21" i="15"/>
  <c r="F97" i="19" s="1"/>
  <c r="K25" i="13"/>
  <c r="B47" i="12"/>
  <c r="E22" i="15"/>
  <c r="G98" i="19" s="1"/>
  <c r="H28" i="12"/>
  <c r="F13" i="12"/>
  <c r="F19" i="12" s="1"/>
  <c r="F12" i="12"/>
  <c r="F18" i="12" s="1"/>
  <c r="G21" i="13"/>
  <c r="G25" i="13" s="1"/>
  <c r="E12" i="12" s="1"/>
  <c r="E18" i="12" s="1"/>
  <c r="E21" i="12" s="1"/>
  <c r="C65" i="12"/>
  <c r="C71" i="12" s="1"/>
  <c r="C38" i="12"/>
  <c r="C70" i="12"/>
  <c r="H70" i="12" s="1"/>
  <c r="C53" i="12"/>
  <c r="B11" i="12"/>
  <c r="D20" i="15"/>
  <c r="F96" i="19" s="1"/>
  <c r="C66" i="12"/>
  <c r="H48" i="12"/>
  <c r="C19" i="12"/>
  <c r="C18" i="12"/>
  <c r="H17" i="12"/>
  <c r="B65" i="12" l="1"/>
  <c r="M27" i="13"/>
  <c r="E23" i="15"/>
  <c r="G99" i="19" s="1"/>
  <c r="F38" i="12"/>
  <c r="I33" i="13"/>
  <c r="I36" i="13" s="1"/>
  <c r="H71" i="12"/>
  <c r="B29" i="12"/>
  <c r="E21" i="15"/>
  <c r="G97" i="19" s="1"/>
  <c r="M33" i="13"/>
  <c r="G66" i="12" s="1"/>
  <c r="G72" i="12" s="1"/>
  <c r="G74" i="12" s="1"/>
  <c r="F74" i="12"/>
  <c r="E47" i="12"/>
  <c r="K27" i="13"/>
  <c r="E20" i="15"/>
  <c r="G96" i="19" s="1"/>
  <c r="B12" i="12"/>
  <c r="H65" i="12"/>
  <c r="H12" i="12"/>
  <c r="H18" i="12"/>
  <c r="G27" i="13"/>
  <c r="C56" i="12"/>
  <c r="E29" i="12"/>
  <c r="I27" i="13"/>
  <c r="F21" i="12"/>
  <c r="G33" i="13"/>
  <c r="G13" i="12" s="1"/>
  <c r="C72" i="12"/>
  <c r="C21" i="12"/>
  <c r="G30" i="12" l="1"/>
  <c r="G36" i="12" s="1"/>
  <c r="H72" i="12"/>
  <c r="H76" i="12" s="1"/>
  <c r="M36" i="13"/>
  <c r="H66" i="12"/>
  <c r="E53" i="12"/>
  <c r="H47" i="12"/>
  <c r="C74" i="12"/>
  <c r="H74" i="12" s="1"/>
  <c r="E35" i="12"/>
  <c r="H29" i="12"/>
  <c r="G36" i="13"/>
  <c r="G19" i="12"/>
  <c r="H13" i="12"/>
  <c r="H30" i="12" l="1"/>
  <c r="E56" i="12"/>
  <c r="H56" i="12" s="1"/>
  <c r="H53" i="12"/>
  <c r="H58" i="12" s="1"/>
  <c r="G38" i="12"/>
  <c r="H36" i="12"/>
  <c r="E38" i="12"/>
  <c r="H35" i="12"/>
  <c r="G21" i="12"/>
  <c r="H21" i="12" s="1"/>
  <c r="H19" i="12"/>
  <c r="H23" i="12" s="1"/>
  <c r="H40" i="12" l="1"/>
  <c r="H38" i="12"/>
</calcChain>
</file>

<file path=xl/sharedStrings.xml><?xml version="1.0" encoding="utf-8"?>
<sst xmlns="http://schemas.openxmlformats.org/spreadsheetml/2006/main" count="647" uniqueCount="405">
  <si>
    <t>Salary</t>
  </si>
  <si>
    <t>Total</t>
  </si>
  <si>
    <t>Jane Doe</t>
  </si>
  <si>
    <t>Service Center:</t>
  </si>
  <si>
    <t xml:space="preserve">Dept/Cost Center:  </t>
  </si>
  <si>
    <t xml:space="preserve">Primary Contact:  </t>
  </si>
  <si>
    <t>Name/Title</t>
  </si>
  <si>
    <t>Direct Phone #</t>
  </si>
  <si>
    <t>E-mail Address</t>
  </si>
  <si>
    <t>FY200Y</t>
  </si>
  <si>
    <t>FY200X</t>
  </si>
  <si>
    <t>Revenues:</t>
  </si>
  <si>
    <t>KU Departments</t>
  </si>
  <si>
    <t>Sponsored Projects</t>
  </si>
  <si>
    <t>External Users</t>
  </si>
  <si>
    <t>Total Revenues</t>
  </si>
  <si>
    <t>Expenses:</t>
  </si>
  <si>
    <t>Salaries</t>
  </si>
  <si>
    <t>Fringe Benefits</t>
  </si>
  <si>
    <t>Inventory</t>
  </si>
  <si>
    <t>Other Expenses</t>
  </si>
  <si>
    <t>Total Recoverable Expenses</t>
  </si>
  <si>
    <t>Operating Gain/Loss</t>
  </si>
  <si>
    <t>Percentage of Expenses</t>
  </si>
  <si>
    <t>Title</t>
  </si>
  <si>
    <t>Stockroom Supplies</t>
  </si>
  <si>
    <t>The University of Kansas</t>
  </si>
  <si>
    <t>Students</t>
  </si>
  <si>
    <t>Faculty/Staff</t>
  </si>
  <si>
    <t>Off Campus Entities:</t>
  </si>
  <si>
    <t>Other Universities</t>
  </si>
  <si>
    <t>Kansas State Agencies</t>
  </si>
  <si>
    <t>Other State Agencies</t>
  </si>
  <si>
    <t>Other Kansas Universities</t>
  </si>
  <si>
    <t>Other (Foundations, Corporations, etc.)</t>
  </si>
  <si>
    <t>DEPT. CHAIR/DIRECTOR APPROVAL:</t>
  </si>
  <si>
    <t>(If Academic Department or Organized Research Unit)</t>
  </si>
  <si>
    <t>COMMITTEE ACTION:</t>
  </si>
  <si>
    <t>COMMITTEE SIGNATURE:</t>
  </si>
  <si>
    <t>DATE:</t>
  </si>
  <si>
    <t>VP, ADMIN &amp; FINANCE APPROVAL:</t>
  </si>
  <si>
    <t>YES</t>
  </si>
  <si>
    <t>NO</t>
  </si>
  <si>
    <t>APPROVALS:</t>
  </si>
  <si>
    <t>DEAN APPROVAL :</t>
  </si>
  <si>
    <t>Year-end Rate Performance Review</t>
  </si>
  <si>
    <t>DESCRIPTION OF GOOD/SERVICE PROVIDED BY SERVICE CENTER:</t>
  </si>
  <si>
    <t>DATE OF APPROVED RATE STRUCTURE:</t>
  </si>
  <si>
    <t>Excluded Expenses</t>
  </si>
  <si>
    <t>Fringe</t>
  </si>
  <si>
    <t>IS A RATE CHANGE REQUESTED FOR THE UPCOMING FISCAL YEAR:</t>
  </si>
  <si>
    <t>If YES, attach completed "Service Center Request Form"</t>
  </si>
  <si>
    <t>Internal Users</t>
  </si>
  <si>
    <t>Capitalized Equipment</t>
  </si>
  <si>
    <r>
      <t>CASH FLOW SUMMARY:</t>
    </r>
    <r>
      <rPr>
        <sz val="11"/>
        <rFont val="Tahoma"/>
        <family val="2"/>
      </rPr>
      <t xml:space="preserve"> </t>
    </r>
    <r>
      <rPr>
        <sz val="10"/>
        <rFont val="Tahoma"/>
        <family val="2"/>
      </rPr>
      <t>(Provide both Current Year and Prior Year)</t>
    </r>
  </si>
  <si>
    <t>Employee Name</t>
  </si>
  <si>
    <t>KU Position #</t>
  </si>
  <si>
    <t>Funding Source</t>
  </si>
  <si>
    <t>Fund</t>
  </si>
  <si>
    <t>Cost Center</t>
  </si>
  <si>
    <t>Service #1</t>
  </si>
  <si>
    <t>Cost Allocation</t>
  </si>
  <si>
    <t>% of Time</t>
  </si>
  <si>
    <t>Service #2</t>
  </si>
  <si>
    <t>Comments</t>
  </si>
  <si>
    <t>Technician</t>
  </si>
  <si>
    <t>Totals</t>
  </si>
  <si>
    <t>Equipment Description</t>
  </si>
  <si>
    <t>Acquisition Date</t>
  </si>
  <si>
    <t>Purchase Price</t>
  </si>
  <si>
    <t>Useful Life</t>
  </si>
  <si>
    <t>Ultraviolet/Visible spectrophotometer</t>
  </si>
  <si>
    <t>00499999</t>
  </si>
  <si>
    <t>KU00088888</t>
  </si>
  <si>
    <t xml:space="preserve">** </t>
  </si>
  <si>
    <r>
      <t>Accum. Depr.</t>
    </r>
    <r>
      <rPr>
        <b/>
        <sz val="10"/>
        <rFont val="Tahoma"/>
        <family val="2"/>
      </rPr>
      <t>**</t>
    </r>
  </si>
  <si>
    <t>% of Usage</t>
  </si>
  <si>
    <t>Description of Service of Supply</t>
  </si>
  <si>
    <t>Equipment Maintenance Agreement</t>
  </si>
  <si>
    <t>Check Total</t>
  </si>
  <si>
    <t>Summary of Expenses and Calculation of Rate</t>
  </si>
  <si>
    <t>Allowable Costs:</t>
  </si>
  <si>
    <t>EXAMPLE</t>
  </si>
  <si>
    <t>Other Expenses (From Other Expenses Worksheet)</t>
  </si>
  <si>
    <t>Depreciation (From Equipment Worksheet)</t>
  </si>
  <si>
    <t>Forecasted Units of Good or Service:</t>
  </si>
  <si>
    <t>Total Allowable Costs</t>
  </si>
  <si>
    <t>Cost Per Unit:</t>
  </si>
  <si>
    <t>a</t>
  </si>
  <si>
    <t>b</t>
  </si>
  <si>
    <t>c</t>
  </si>
  <si>
    <t>d = a + b + c</t>
  </si>
  <si>
    <t>e</t>
  </si>
  <si>
    <t>Example:</t>
  </si>
  <si>
    <t>Salary and Wage Expenses (From Salary and Wage Worksheet)</t>
  </si>
  <si>
    <t>SERVICE CENTER PRIMARY CONTACT:</t>
  </si>
  <si>
    <t>Accepted</t>
  </si>
  <si>
    <t>Not Accepted</t>
  </si>
  <si>
    <r>
      <t>Form Requirements:</t>
    </r>
    <r>
      <rPr>
        <sz val="10"/>
        <rFont val="Tahoma"/>
        <family val="2"/>
      </rPr>
      <t xml:space="preserve">  Any department that is charging a fee for a good or service is required to complete the following form on annual basis and submit it to the Service Center Fee Evaluation Committee by December 31st.  Departments that do not complete this form by the required due date face the risk of having their fee approval revoked and will not be allowed to collect any future collections.</t>
    </r>
  </si>
  <si>
    <t>KU / KUCR Asset ID #</t>
  </si>
  <si>
    <t>Less:  University Subsidy</t>
  </si>
  <si>
    <t>Description of Service or Supply</t>
  </si>
  <si>
    <t>Direct Supplies (e.g. equipment supplies)</t>
  </si>
  <si>
    <t>Administrative Staff</t>
  </si>
  <si>
    <t>General Office Supplies</t>
  </si>
  <si>
    <t>Total Direct Operating Costs</t>
  </si>
  <si>
    <t>CY Overhead Expenses (From Overhead Expenses Worksheet)</t>
  </si>
  <si>
    <t>Total Allowable Overhead</t>
  </si>
  <si>
    <t>Machine Hours</t>
  </si>
  <si>
    <t>Service Description</t>
  </si>
  <si>
    <t>Total Number of Units Per Year (From Forecasted Usage Worksheet)</t>
  </si>
  <si>
    <t>Overhead Allocation</t>
  </si>
  <si>
    <t>i = d x h</t>
  </si>
  <si>
    <t xml:space="preserve">j = d + i </t>
  </si>
  <si>
    <t>k</t>
  </si>
  <si>
    <t>l = j / k</t>
  </si>
  <si>
    <t>% of Allowable Overhead to Total Direct Operating Costs</t>
  </si>
  <si>
    <t>Total Estimated Annual Usage</t>
  </si>
  <si>
    <t>KU Depts (Non-Federal)</t>
  </si>
  <si>
    <t>Sponsored Projects (Federal)</t>
  </si>
  <si>
    <t>Other Regents Universities</t>
  </si>
  <si>
    <t>Internal</t>
  </si>
  <si>
    <t>External - Academic</t>
  </si>
  <si>
    <t>Proposed Rate(s):</t>
  </si>
  <si>
    <t>Summary of Projected Revenues</t>
  </si>
  <si>
    <t>External - Market</t>
  </si>
  <si>
    <t>External - Market*</t>
  </si>
  <si>
    <t xml:space="preserve">  Operations</t>
  </si>
  <si>
    <t xml:space="preserve">  Equipment Reserve</t>
  </si>
  <si>
    <t xml:space="preserve">  Rate Distribution:</t>
  </si>
  <si>
    <t xml:space="preserve">  Excess Revenue</t>
  </si>
  <si>
    <t xml:space="preserve">Service Center: </t>
  </si>
  <si>
    <r>
      <t xml:space="preserve">Cost Per Unit: </t>
    </r>
    <r>
      <rPr>
        <sz val="8"/>
        <rFont val="Tahoma"/>
        <family val="2"/>
      </rPr>
      <t>(From Expense Summary)</t>
    </r>
  </si>
  <si>
    <t>Summary of Proposed Rate(s)</t>
  </si>
  <si>
    <t xml:space="preserve">External - Market* </t>
  </si>
  <si>
    <t>OVERHEAD %'s</t>
  </si>
  <si>
    <t>(Same # both Ext Rates)</t>
  </si>
  <si>
    <t>(Different for Each Ext Rate)</t>
  </si>
  <si>
    <t>Salary or Expenditure</t>
  </si>
  <si>
    <t>Test</t>
  </si>
  <si>
    <t>Subtotal</t>
  </si>
  <si>
    <t>THIS PAGE TO BE COMPLETED BY COMPTROLLER'S OFFICE</t>
  </si>
  <si>
    <t>THIS PAGE TO BE COMPLETED BY RATE REQUESTOR</t>
  </si>
  <si>
    <t>Overhead/Indirect Expenses (from prior FY)</t>
  </si>
  <si>
    <t>Other Direct Expenses (From prior FY)</t>
  </si>
  <si>
    <t xml:space="preserve">Salary and Wage Included in Rate Calculation </t>
  </si>
  <si>
    <t>Use PY or CY information noting year used</t>
  </si>
  <si>
    <t>FY</t>
  </si>
  <si>
    <t>Equipment Depreciation</t>
  </si>
  <si>
    <t>To be completed by Comptroller's Office</t>
  </si>
  <si>
    <t xml:space="preserve">   Unit of Measure-                          (IE.- Hours, Test, Participants)</t>
  </si>
  <si>
    <t>2009 Gillig - 35'</t>
  </si>
  <si>
    <t>1996 Gillig - 40'</t>
  </si>
  <si>
    <t>15GGB271991176824</t>
  </si>
  <si>
    <t>15GCD2014T1087785</t>
  </si>
  <si>
    <t>15GCD2018T1087787</t>
  </si>
  <si>
    <t>15GCD201XT1087788</t>
  </si>
  <si>
    <t>000000500358</t>
  </si>
  <si>
    <t>000000500991</t>
  </si>
  <si>
    <t>000000500992</t>
  </si>
  <si>
    <t>000000500993</t>
  </si>
  <si>
    <t>345</t>
  </si>
  <si>
    <t>348</t>
  </si>
  <si>
    <t>349</t>
  </si>
  <si>
    <t>350</t>
  </si>
  <si>
    <t>F&amp;A</t>
  </si>
  <si>
    <t>RATE/UNIT</t>
  </si>
  <si>
    <t>Operations</t>
  </si>
  <si>
    <t>Equip Res</t>
  </si>
  <si>
    <t>Adm OH</t>
  </si>
  <si>
    <t>Excess Rev</t>
  </si>
  <si>
    <t>Units</t>
  </si>
  <si>
    <t>Revenues</t>
  </si>
  <si>
    <t>External-Academic</t>
  </si>
  <si>
    <t>External-Market</t>
  </si>
  <si>
    <t>COST CENTER #</t>
  </si>
  <si>
    <t>CHECK</t>
  </si>
  <si>
    <t xml:space="preserve">Internal </t>
  </si>
  <si>
    <t>Requested Rate(s)-                                      (From Proposed Rate Worksheet)</t>
  </si>
  <si>
    <t xml:space="preserve">External - Academic </t>
  </si>
  <si>
    <r>
      <t>CY Depr.</t>
    </r>
    <r>
      <rPr>
        <b/>
        <sz val="10"/>
        <rFont val="Tahoma"/>
        <family val="2"/>
      </rPr>
      <t>**</t>
    </r>
  </si>
  <si>
    <t>Amounts carry to expense summary</t>
  </si>
  <si>
    <t>Service 1</t>
  </si>
  <si>
    <t>Service 2</t>
  </si>
  <si>
    <t>ABCD1234</t>
  </si>
  <si>
    <t>Alternate ID</t>
  </si>
  <si>
    <t xml:space="preserve"> </t>
  </si>
  <si>
    <t>h = e / d</t>
  </si>
  <si>
    <t>Check # (should equal G&amp;I 21)</t>
  </si>
  <si>
    <t>Check # (should equal G&amp;I 14)</t>
  </si>
  <si>
    <t>Market Rate set by Rate Requestor with supporting documentation</t>
  </si>
  <si>
    <t>Check # (should equal G&amp;I 30)</t>
  </si>
  <si>
    <t>Service Center Name :</t>
  </si>
  <si>
    <t>Service Center Contact:</t>
  </si>
  <si>
    <t>TITLE:</t>
  </si>
  <si>
    <t>Direct Phone:</t>
  </si>
  <si>
    <t>E-mail:</t>
  </si>
  <si>
    <t>Initial Review:</t>
  </si>
  <si>
    <t>Annual Review:</t>
  </si>
  <si>
    <t>Effective date of approved rates:</t>
  </si>
  <si>
    <t>Next review date:</t>
  </si>
  <si>
    <r>
      <t xml:space="preserve">Summary of Rates </t>
    </r>
    <r>
      <rPr>
        <i/>
        <u/>
        <sz val="10"/>
        <rFont val="Arial"/>
        <family val="2"/>
      </rPr>
      <t>(attach additional pricing information if necessary)</t>
    </r>
  </si>
  <si>
    <t>External</t>
  </si>
  <si>
    <t>Rate</t>
  </si>
  <si>
    <t>Academic</t>
  </si>
  <si>
    <t>Market</t>
  </si>
  <si>
    <t>Approved: (by signature or attached e-mail)</t>
  </si>
  <si>
    <t>Service Center Chair</t>
  </si>
  <si>
    <t>Vice Provost for Finance</t>
  </si>
  <si>
    <t>Service Center Rate Request</t>
  </si>
  <si>
    <t>SERVICE CENTER NAME:</t>
  </si>
  <si>
    <t>DATE OF REQUEST:</t>
  </si>
  <si>
    <t>REQUESTING DEPARTMENT/UNIT:</t>
  </si>
  <si>
    <t>Section 1:  To be completed by the requestor</t>
  </si>
  <si>
    <t>DESCRIPTION OF GOODS OR SERVICES TO BE PROVIDED:</t>
  </si>
  <si>
    <t>IS THIS AN ACTIVITY IN WHICH YOUR RESEARCH LAB/UNIT IS ALREADY INVOLVED?</t>
  </si>
  <si>
    <t>BENEFIT TO THE UNIT FOR PROVIDING THIS SERVICE:</t>
  </si>
  <si>
    <t>BENEFIT TO THE UNIVERSITY FOR PROVIDING THIS SERVICE:</t>
  </si>
  <si>
    <t>SALES TO EXTERNAL USERS:</t>
  </si>
  <si>
    <t>Please provide a narrative that explains how the service meets the following criteria:</t>
  </si>
  <si>
    <t>The service is not readily available outside the university.</t>
  </si>
  <si>
    <t>The service has a research purpose or helps educate students.</t>
  </si>
  <si>
    <t>The service does not compete with private enterprise.</t>
  </si>
  <si>
    <t>WHERE WILL THIS SERVICE BE PROVIDED (Physical Location - e.g. Building, Room):</t>
  </si>
  <si>
    <t>Section 2:  To be completed with assistance from service center team</t>
  </si>
  <si>
    <t>SERVICE CENTER RATES:</t>
  </si>
  <si>
    <t>Is this a new rate(s) request?</t>
  </si>
  <si>
    <t>Is a rate(s) currently charged for the service?</t>
  </si>
  <si>
    <t>What rate(s) do you wish to charge?</t>
  </si>
  <si>
    <t>NORMAL OPERATIONS:</t>
  </si>
  <si>
    <t>UNRELATED BUSINESS INCOME TAX:</t>
  </si>
  <si>
    <t>Are there any potential Unrelated Business Income Tax issues that need to be addressed?</t>
  </si>
  <si>
    <t>If "Yes" please describe tax issue; if "No" please describe how this rate is related to the mission of the University/College/Dept.</t>
  </si>
  <si>
    <t>Has the University Tax Analyst been consulted?</t>
  </si>
  <si>
    <t>EXCESS REVENUES:</t>
  </si>
  <si>
    <t>How will any potential excess revenues from external users be spent?</t>
  </si>
  <si>
    <t>FUNDING INFORMATION:</t>
  </si>
  <si>
    <t>Cost Center:</t>
  </si>
  <si>
    <t>Fund:</t>
  </si>
  <si>
    <t>ALTERNATIVE SOURCE OF FUNDS:</t>
  </si>
  <si>
    <t>SOURCE OF FUNDS FOR CAPITALIZED START UP COSTS:</t>
  </si>
  <si>
    <t>SUBSIDIES WHEN RATE CHARGED IS LESS THAN CALCULATED:</t>
  </si>
  <si>
    <t>Reason for Subsidy:</t>
  </si>
  <si>
    <t>CONTACT INFORMATION:</t>
  </si>
  <si>
    <t>DEPT. PERSON:</t>
  </si>
  <si>
    <t>DIRECT PHONE:</t>
  </si>
  <si>
    <t>E-MAIL:</t>
  </si>
  <si>
    <t>Forecasted Units and Revenues</t>
  </si>
  <si>
    <t>Total Forecasted Units &amp; Revenues</t>
  </si>
  <si>
    <t xml:space="preserve">Forecasted Activity </t>
  </si>
  <si>
    <t>Barcode ID</t>
  </si>
  <si>
    <t>Service 3</t>
  </si>
  <si>
    <t>Service 4</t>
  </si>
  <si>
    <t>Total to Expense Summary</t>
  </si>
  <si>
    <t>Athletics</t>
  </si>
  <si>
    <t>Check Total - should match amount in column C</t>
  </si>
  <si>
    <t>External - Academic (Rate=1.34*Op/.945)</t>
  </si>
  <si>
    <t xml:space="preserve">  KULC AOH-5.5% of total</t>
  </si>
  <si>
    <t xml:space="preserve">  KULC F&amp;A OH-34% of subtotal before AOH</t>
  </si>
  <si>
    <t xml:space="preserve">  KULC F&amp;A OH-34% of subtotal before Excess Revenue &amp; AOH</t>
  </si>
  <si>
    <t>&gt;Administrative--&gt;5.5% of Total</t>
  </si>
  <si>
    <t>If YES, what is the current rate(s) and how was the amount of the fee(s) determined?</t>
  </si>
  <si>
    <t>From Approval Tab</t>
  </si>
  <si>
    <t>Was this workbook used to determine rate(s)?</t>
  </si>
  <si>
    <t>If NO, what method was used to determine rates?</t>
  </si>
  <si>
    <t>Will the service or sale of materials affect department's normal operations?</t>
  </si>
  <si>
    <t xml:space="preserve"> If YES, how it wil afftect the department's normal operations.</t>
  </si>
  <si>
    <r>
      <t xml:space="preserve">Cost center and description where funds for this service </t>
    </r>
    <r>
      <rPr>
        <i/>
        <sz val="10"/>
        <rFont val="Tahoma"/>
        <family val="2"/>
      </rPr>
      <t>have previously been deposited</t>
    </r>
    <r>
      <rPr>
        <sz val="10"/>
        <rFont val="Tahoma"/>
        <family val="2"/>
      </rPr>
      <t xml:space="preserve"> - where applicable</t>
    </r>
  </si>
  <si>
    <r>
      <t xml:space="preserve">Cost center and description where funds for this service </t>
    </r>
    <r>
      <rPr>
        <i/>
        <sz val="10"/>
        <rFont val="Tahoma"/>
        <family val="2"/>
      </rPr>
      <t>will be deposited upon approval of this request</t>
    </r>
    <r>
      <rPr>
        <sz val="10"/>
        <rFont val="Tahoma"/>
        <family val="2"/>
      </rPr>
      <t xml:space="preserve"> -- if a new cost center is required, please note</t>
    </r>
  </si>
  <si>
    <t xml:space="preserve">Please list the approver and the date approved. </t>
  </si>
  <si>
    <t xml:space="preserve">If this is an established Service Center, what was the ending balance for the prior fiscal year?  </t>
  </si>
  <si>
    <t xml:space="preserve">
</t>
  </si>
  <si>
    <t>Asst. Comptroller</t>
  </si>
  <si>
    <t>Instructions for Completing the Service Center Rate Request Form</t>
  </si>
  <si>
    <t>Please list the name of the service center requesting new rate(s).</t>
  </si>
  <si>
    <t>Please list the department (description and number) responsible for providing the proposed service.</t>
  </si>
  <si>
    <t>SECTION 1:</t>
  </si>
  <si>
    <t>Please provide a brief narrative on the proposed goods or services to be provided.</t>
  </si>
  <si>
    <t>IS THIS AN ACTIVITY THAT YOUR RESEARCH LAB/UNIT IS ALREADY INVOLVED IN?</t>
  </si>
  <si>
    <t>Please provide a brief explanation about whether the rates you wish to charge are related to goods or services</t>
  </si>
  <si>
    <t>that are currently provided by the related department/lab/unit or newly proposed goods or services.</t>
  </si>
  <si>
    <t xml:space="preserve">HOW IS THE PROPOSED SERVICE CENTER RELATED TO THE INSTRUCTIONAL, </t>
  </si>
  <si>
    <t>RESEARCH AND/OR PUBLIC SERVICE MISSION OF THE UNIVERSITY?</t>
  </si>
  <si>
    <t>Please provide a brief narrative on the proposed goods or services to be provided related to the mission of</t>
  </si>
  <si>
    <t>the University.</t>
  </si>
  <si>
    <t xml:space="preserve">Please identify the benefits to the unit for providing the proposed goods or services. How is this consistent </t>
  </si>
  <si>
    <t>with the mission of the unit?</t>
  </si>
  <si>
    <t>Please identify the benefits to the University and its departments for providing the proposed goods or services.</t>
  </si>
  <si>
    <t xml:space="preserve">Refer to “Service Center and Recharge Center Fees Policy” or “Service Center and Recharge Center Fees </t>
  </si>
  <si>
    <t>Process &amp; Procedures” for definition of external users.</t>
  </si>
  <si>
    <t>WHERE WILL THIS SERVICE BE PROVIDED?</t>
  </si>
  <si>
    <t>List building and room numbers, including office space, occupied by personnel directly involved in this space.</t>
  </si>
  <si>
    <t>SECTION 2:</t>
  </si>
  <si>
    <t>WHAT RATE DO YOU WISH TO CHARGE?</t>
  </si>
  <si>
    <t>List the rate or rates you wish to charge. Distinguish rates established for internal and external users, if applicable.</t>
  </si>
  <si>
    <t>HOW IS THE AMOUNT OF THE FEE(S) DETERMINED?</t>
  </si>
  <si>
    <t>COST JUSTIFICATION:</t>
  </si>
  <si>
    <t xml:space="preserve">IS THIS A NEW RATE(S)? IS A RATE(S) CURRENTLY CHARGED FOR THE SERVICE? WHAT IS THE </t>
  </si>
  <si>
    <t>CURRENT RATE(S) AND HOW WAS THE AMOUNT OF THE FEE DETERMINED?</t>
  </si>
  <si>
    <t>services? Beyond the initial year, rates should be based on actual cost data.</t>
  </si>
  <si>
    <t xml:space="preserve">Briefly describe the methodology for determining the rate or rates. For example, are the rates based on actual </t>
  </si>
  <si>
    <t xml:space="preserve">cost data? Are the rates based on rates charged by off campus entities or other campus departments for similar </t>
  </si>
  <si>
    <t xml:space="preserve">List any current rates and the date that they were approved by the Vice Provost for Finance. </t>
  </si>
  <si>
    <t>How will the service or sale of materials affect department’s normal operations?</t>
  </si>
  <si>
    <t>ANTICIPATED CUSTOMERS AND PERCENTAGE BY CATEGORY:</t>
  </si>
  <si>
    <t>ANTICIPATED EXPENSES BY CATEGORY:</t>
  </si>
  <si>
    <t>UNRELATED BUSINESS INCOME TAX ISSUES:</t>
  </si>
  <si>
    <t>Please provide a tentative spending plan for any revenues above cost from external users.</t>
  </si>
  <si>
    <t>ALTERNATE SOURCE OF FUNDS:</t>
  </si>
  <si>
    <t>DEPARTMENTAL CONTACT:</t>
  </si>
  <si>
    <t>DEPARTMENT CHAIR/DIRECTOR APPROVAL:</t>
  </si>
  <si>
    <t>DEAN APPROVAL:</t>
  </si>
  <si>
    <t>At a minimum the department chair or director must sign the Service Center Request Form.</t>
  </si>
  <si>
    <t xml:space="preserve">Please provide an estimate of the amount of income and percentage use by category of anticipated customers </t>
  </si>
  <si>
    <t xml:space="preserve">as shown on the Service Center Request Form. Some examples of customers are University of Kansas departments, </t>
  </si>
  <si>
    <t xml:space="preserve">Please provide an estimate of the direct expenses (e.g. personnel salaries &amp; fringe benefits, supplies &amp; materials), </t>
  </si>
  <si>
    <t xml:space="preserve">overhead expenses (e.g. administrative salaries &amp; fringe benefits, training, general office supplies), and </t>
  </si>
  <si>
    <t xml:space="preserve">non-recoverable expenses (e.g. start-up expenses, initial capital equipment purchases) as shown on the Service </t>
  </si>
  <si>
    <t xml:space="preserve">Center Request Form. Please note if any of the expenses are covered by supported by other University sources </t>
  </si>
  <si>
    <t>(e.g. 003, 088 or 099 Funds).</t>
  </si>
  <si>
    <t xml:space="preserve">Please note if the department is aware of any unrelated business income tax issues that will need to be address </t>
  </si>
  <si>
    <t>as well as whether or not the University Tax Analyst has been consulted.</t>
  </si>
  <si>
    <t xml:space="preserve">Where applicable, please list the cost center and fund where income from this service has been deposited in the </t>
  </si>
  <si>
    <t>past. If this is a new service center, the department will be responsible for establishing a Cost Center Maintenance Form.</t>
  </si>
  <si>
    <t xml:space="preserve">Please provide a description, including cost center and fund, of other funding sources that will be used to pay for </t>
  </si>
  <si>
    <t>the costs of the service in the event that insufficient income is collected.</t>
  </si>
  <si>
    <t>Staff and the Public”</t>
  </si>
  <si>
    <t>NOTE – Any potential fees charged to external users must also follow the “Policy for Approval of Charges to Students,</t>
  </si>
  <si>
    <t>Briefly describe the methodology for determining the rates. For example, were the rates based on actual cost data?</t>
  </si>
  <si>
    <t>Were the rates based on rates charged by off campus entities or other campus departments for similar services?</t>
  </si>
  <si>
    <t>Beyond the initial year, rates should be based on actual cost data.</t>
  </si>
  <si>
    <t>Provide a cost justification of the rates you would like to charge. The attached worksheets are provided as a tool for</t>
  </si>
  <si>
    <t>other universities (other regents and out-of-state), state agencies, and other off campus entities such as corporations</t>
  </si>
  <si>
    <t>If the users will be University departments, please specify the portion from federal funds and the portion from</t>
  </si>
  <si>
    <t>non-federal funds.</t>
  </si>
  <si>
    <t xml:space="preserve">Please provide a description, including cost center and fund, of other funding sources that will be used to pay </t>
  </si>
  <si>
    <t xml:space="preserve">for initial capitalized start up costs (e.g. capitalized equipment). Reminder – Capitalized start up costs cannot </t>
  </si>
  <si>
    <t>be recovered through the service center rates, therefore these funds cannot be required to be repaid.</t>
  </si>
  <si>
    <t xml:space="preserve">Within a reasonable allowance for rounding, the rate requested should be the rate calculated. If the rate requested </t>
  </si>
  <si>
    <t xml:space="preserve">is less than the calculated amount, then it must be subsidized by other funding sources. Please provide a description, </t>
  </si>
  <si>
    <t xml:space="preserve">including cost center and fund, of the other funding sources that will pay for the costs in excess of the income that </t>
  </si>
  <si>
    <t xml:space="preserve">will be recovered and the reason for the subsidy. Additionally please note any state appropriations (Funds 003, 033, </t>
  </si>
  <si>
    <t xml:space="preserve">and 034) or tuition funds (Funds 091 – 099) that are used to support the service center. </t>
  </si>
  <si>
    <t xml:space="preserve">Reminder – State appropriations and tuition funds received by the service center are not to be excluded from the </t>
  </si>
  <si>
    <t>rate calculation.</t>
  </si>
  <si>
    <t xml:space="preserve">Please provide the name, title, telephone number and email address of a person or persons the Service Center Rate </t>
  </si>
  <si>
    <t>Reviewer can contact in the event we have questions regarding the submitted Service Center Request.</t>
  </si>
  <si>
    <t>If YES, was this rate approved by Vice Provost for Finance</t>
  </si>
  <si>
    <t>If YES, Date of Approval by Vice Provost for Finance</t>
  </si>
  <si>
    <t>Instructions for Completing the Service Center Cost Justification Template</t>
  </si>
  <si>
    <t>Direct Salary and Wages:</t>
  </si>
  <si>
    <t>Other Direct Expenses:</t>
  </si>
  <si>
    <t>Equipment:</t>
  </si>
  <si>
    <t>Overhead Expenses:</t>
  </si>
  <si>
    <t>Forecasted Usage:</t>
  </si>
  <si>
    <t>Please provide forecasted usage/sales of service or goods to be provided/sold.</t>
  </si>
  <si>
    <t>Expense Summary:</t>
  </si>
  <si>
    <t>Revenue Summary:</t>
  </si>
  <si>
    <t>calculating the rates for service centers.</t>
  </si>
  <si>
    <t>Date request submitted to Service Center Rate Reviewer</t>
  </si>
  <si>
    <t>For those departments that want to calculate rates for more than what is included here are to reach out to the</t>
  </si>
  <si>
    <t>Service Center Rate Reviewer.</t>
  </si>
  <si>
    <t xml:space="preserve">For each employee whose salary is to be included in the proposed rate, please complete the information requested </t>
  </si>
  <si>
    <t xml:space="preserve">on the salary and wage worksheet.  To be included in a rate, more than an incidental portion of the employee’s time </t>
  </si>
  <si>
    <t xml:space="preserve">should be committed to providing the service.  Please note that anyone whose salary is included in a rate must be </t>
  </si>
  <si>
    <t xml:space="preserve">funded by the cost center and fund where the revenue from the rate is being deposited.  No more than 100% of any </t>
  </si>
  <si>
    <t xml:space="preserve">employee’s salary and wages may be recovered through a combination of service center charges and other </t>
  </si>
  <si>
    <t xml:space="preserve">(e.g. State appropriations) funding.  Thus salary and wages provided by other funding must be excluded from the </t>
  </si>
  <si>
    <t xml:space="preserve">service center rate calculation.  </t>
  </si>
  <si>
    <t xml:space="preserve">Please include direct expenses that can be specifically applied to a service or good.  Please be sure these figures </t>
  </si>
  <si>
    <t xml:space="preserve">are in annual amounts.  List major categories of expenses (e.g. equipment supplies, cost of goods sold, maintenance </t>
  </si>
  <si>
    <t>contracts, etc).</t>
  </si>
  <si>
    <t xml:space="preserve">It may be possible to include equipment depreciation in a rate if equipment usage is a significant part of providing </t>
  </si>
  <si>
    <t xml:space="preserve">the service, the service center is responsible for providing funds to replace the equipment, and the equipment was </t>
  </si>
  <si>
    <t xml:space="preserve">not purchased with federal funds or federal flow through.  If equipment depreciation is to be included in the rate, </t>
  </si>
  <si>
    <t xml:space="preserve">please provide the information for each piece of equipment.  </t>
  </si>
  <si>
    <t xml:space="preserve">NOTE – In order to ensure consistency with the University’s recorded depreciation expense as well as to ensure that </t>
  </si>
  <si>
    <t xml:space="preserve">any depreciation expense reflected in a service center rate is excluded from the University’s Federal Facilities and </t>
  </si>
  <si>
    <t xml:space="preserve">Administrative Rate calculation, the Financial Reporting Services will provide all depreciation expense costs.  </t>
  </si>
  <si>
    <t xml:space="preserve">Service centers requesting to include depreciation expense within their service center fee calculations are responsible </t>
  </si>
  <si>
    <t>for contacting Financial Reporting Services.</t>
  </si>
  <si>
    <t xml:space="preserve">Please include expenses that are a part of the service center’s operations but cannot be specifically applied to an </t>
  </si>
  <si>
    <t xml:space="preserve">individual service or good.  Examples include (but are not limited to): manager salary &amp; fringe benefits, general office </t>
  </si>
  <si>
    <t xml:space="preserve">supplies, training.  Please be sure these figures are in annual amounts.  List major categories of expenses </t>
  </si>
  <si>
    <t>(e.g. general office supplies, office telephone, staff training, etc).</t>
  </si>
  <si>
    <t xml:space="preserve">The following tabs are for the Financial Reporting Services in calculating your rate so please do not </t>
  </si>
  <si>
    <t>enter any information into these works</t>
  </si>
  <si>
    <t xml:space="preserve">The expense summary worksheet is the tool for actually calculating the rate to be used in charging for the proposed </t>
  </si>
  <si>
    <t xml:space="preserve">service.  It combines the totals from the five previous worksheets and divides by the units of production or service </t>
  </si>
  <si>
    <t>in order to arrive at a cost per unit.</t>
  </si>
  <si>
    <t xml:space="preserve">This tab provides a high level summary and distribution breakdown for the proposed rates calculated on the </t>
  </si>
  <si>
    <t>‘Expense Summary’ tab.</t>
  </si>
  <si>
    <t xml:space="preserve">Using the ‘Proposed Rate(s)’ and ‘Forecasted Usage’ tabs, this worksheet calculates the estimated revenue by </t>
  </si>
  <si>
    <t xml:space="preserve">customer category. </t>
  </si>
  <si>
    <t>Financial Reporting Services</t>
  </si>
  <si>
    <t>&gt;Research--&gt;53% of Op &amp; Eq Reserve</t>
  </si>
  <si>
    <t>&gt;Non Research--&gt;31% of Op &amp; Eq Reserve</t>
  </si>
  <si>
    <t xml:space="preserve">Provide a description, including fund and cost center numbers, of other funding sources that will be used to pay for the </t>
  </si>
  <si>
    <t>costs of the service in the event that insufficient income is collected</t>
  </si>
  <si>
    <t xml:space="preserve">Provide a description, including fund and cost center numbers, of other funding sources that will be used to pay for intial </t>
  </si>
  <si>
    <t>capitalized start up costs (e.g. capitalized equipment).</t>
  </si>
  <si>
    <t xml:space="preserve">If the rate to be charged is less than the rate calculated, please give the source of funds that will be used to pay for the </t>
  </si>
  <si>
    <t>difference and the reason for the subsidy.</t>
  </si>
  <si>
    <t>AND/OR PUBLIC SERVICE MISSION OF THE UNIVERSITY?</t>
  </si>
  <si>
    <t xml:space="preserve">HOW IS THIS PROPOSED SERVICE CENTER RELATED TO THE INSTRUCTIONAL, RESEARCH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</si>
</sst>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m/d/yy"/>
  </numFmts>
  <fonts count="49">
    <font>
      <sz val="10"/>
      <name val="Arial"/>
    </font>
    <font>
      <sz val="10"/>
      <name val="Arial"/>
      <family val="2"/>
    </font>
    <font>
      <b/>
      <sz val="10"/>
      <name val="Arial"/>
      <family val="2"/>
    </font>
    <font>
      <sz val="9"/>
      <name val="Arial"/>
      <family val="2"/>
    </font>
    <font>
      <sz val="8"/>
      <name val="Arial"/>
      <family val="2"/>
    </font>
    <font>
      <sz val="8"/>
      <name val="Tahoma"/>
      <family val="2"/>
    </font>
    <font>
      <sz val="10"/>
      <name val="Tahoma"/>
      <family val="2"/>
    </font>
    <font>
      <b/>
      <sz val="10"/>
      <name val="Tahoma"/>
      <family val="2"/>
    </font>
    <font>
      <sz val="11"/>
      <name val="Tahoma"/>
      <family val="2"/>
    </font>
    <font>
      <b/>
      <sz val="22"/>
      <name val="Palatino Linotype"/>
      <family val="1"/>
    </font>
    <font>
      <sz val="14"/>
      <name val="Tahoma"/>
      <family val="2"/>
    </font>
    <font>
      <sz val="9"/>
      <name val="Tahoma"/>
      <family val="2"/>
    </font>
    <font>
      <b/>
      <sz val="11"/>
      <name val="Tahoma"/>
      <family val="2"/>
    </font>
    <font>
      <b/>
      <sz val="12"/>
      <name val="Tahoma"/>
      <family val="2"/>
    </font>
    <font>
      <b/>
      <sz val="8"/>
      <name val="Arial"/>
      <family val="2"/>
    </font>
    <font>
      <sz val="8"/>
      <color indexed="55"/>
      <name val="Tahoma"/>
      <family val="2"/>
    </font>
    <font>
      <sz val="10"/>
      <color indexed="23"/>
      <name val="Tahoma"/>
      <family val="2"/>
    </font>
    <font>
      <sz val="8"/>
      <color indexed="23"/>
      <name val="Tahoma"/>
      <family val="2"/>
    </font>
    <font>
      <b/>
      <sz val="8"/>
      <name val="Tahoma"/>
      <family val="2"/>
    </font>
    <font>
      <sz val="12"/>
      <name val="Tahoma"/>
      <family val="2"/>
    </font>
    <font>
      <sz val="10"/>
      <name val="Arial"/>
      <family val="2"/>
    </font>
    <font>
      <u/>
      <sz val="14"/>
      <name val="Tahoma"/>
      <family val="2"/>
    </font>
    <font>
      <i/>
      <sz val="10"/>
      <name val="Arial"/>
      <family val="2"/>
    </font>
    <font>
      <b/>
      <i/>
      <u/>
      <sz val="12"/>
      <name val="Arial"/>
      <family val="2"/>
    </font>
    <font>
      <b/>
      <i/>
      <sz val="10"/>
      <name val="Tahoma"/>
      <family val="2"/>
    </font>
    <font>
      <b/>
      <i/>
      <u/>
      <sz val="11"/>
      <name val="Tahoma"/>
      <family val="2"/>
    </font>
    <font>
      <sz val="10"/>
      <name val="Arial Unicode MS"/>
      <family val="2"/>
    </font>
    <font>
      <i/>
      <u/>
      <sz val="11"/>
      <name val="Tahoma"/>
      <family val="2"/>
    </font>
    <font>
      <sz val="10"/>
      <name val="MS Sans Serif"/>
      <family val="2"/>
    </font>
    <font>
      <b/>
      <u/>
      <sz val="10"/>
      <name val="Arial"/>
      <family val="2"/>
    </font>
    <font>
      <sz val="10"/>
      <color rgb="FFFF0000"/>
      <name val="Arial"/>
      <family val="2"/>
    </font>
    <font>
      <u/>
      <sz val="10"/>
      <color indexed="12"/>
      <name val="Arial"/>
      <family val="2"/>
    </font>
    <font>
      <i/>
      <u/>
      <sz val="10"/>
      <name val="Arial"/>
      <family val="2"/>
    </font>
    <font>
      <b/>
      <i/>
      <sz val="10"/>
      <name val="Arial"/>
      <family val="2"/>
    </font>
    <font>
      <sz val="8"/>
      <color rgb="FF000000"/>
      <name val="Tahoma"/>
      <family val="2"/>
    </font>
    <font>
      <b/>
      <sz val="10"/>
      <color theme="0"/>
      <name val="Tahoma"/>
      <family val="2"/>
    </font>
    <font>
      <sz val="10"/>
      <color theme="0"/>
      <name val="Tahoma"/>
      <family val="2"/>
    </font>
    <font>
      <sz val="14"/>
      <color theme="1"/>
      <name val="Tahoma"/>
      <family val="2"/>
    </font>
    <font>
      <sz val="11"/>
      <color theme="1"/>
      <name val="Tahoma"/>
      <family val="2"/>
    </font>
    <font>
      <i/>
      <sz val="10"/>
      <name val="Tahoma"/>
      <family val="2"/>
    </font>
    <font>
      <u/>
      <sz val="7"/>
      <color indexed="12"/>
      <name val="Arial"/>
      <family val="2"/>
    </font>
    <font>
      <sz val="10"/>
      <color theme="1"/>
      <name val="Arial"/>
      <family val="2"/>
    </font>
    <font>
      <b/>
      <sz val="22"/>
      <color theme="1"/>
      <name val="Tahoma"/>
      <family val="2"/>
    </font>
    <font>
      <sz val="10"/>
      <color theme="1"/>
      <name val="Tahoma"/>
      <family val="2"/>
    </font>
    <font>
      <sz val="12"/>
      <color theme="1"/>
      <name val="Tahoma"/>
      <family val="2"/>
    </font>
    <font>
      <b/>
      <sz val="10"/>
      <color theme="1"/>
      <name val="Tahoma"/>
      <family val="2"/>
    </font>
    <font>
      <i/>
      <sz val="10"/>
      <color theme="1"/>
      <name val="Tahoma"/>
      <family val="2"/>
    </font>
    <font>
      <sz val="9.5"/>
      <name val="Tahoma"/>
      <family val="2"/>
    </font>
    <font>
      <b/>
      <sz val="14"/>
      <name val="Palatino Linotype"/>
      <family val="1"/>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99"/>
        <bgColor indexed="64"/>
      </patternFill>
    </fill>
    <fill>
      <patternFill patternType="solid">
        <fgColor rgb="FFFFFF00"/>
        <bgColor indexed="64"/>
      </patternFill>
    </fill>
    <fill>
      <patternFill patternType="solid">
        <fgColor rgb="FF92D050"/>
        <bgColor indexed="64"/>
      </patternFill>
    </fill>
    <fill>
      <patternFill patternType="gray0625"/>
    </fill>
    <fill>
      <patternFill patternType="solid">
        <fgColor theme="1"/>
        <bgColor indexed="64"/>
      </patternFill>
    </fill>
  </fills>
  <borders count="5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s>
  <cellStyleXfs count="1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6" fillId="0" borderId="0"/>
    <xf numFmtId="0" fontId="1" fillId="0" borderId="0"/>
    <xf numFmtId="0" fontId="28" fillId="0" borderId="0"/>
    <xf numFmtId="43" fontId="28" fillId="0" borderId="0" applyFont="0" applyFill="0" applyBorder="0" applyAlignment="0" applyProtection="0"/>
    <xf numFmtId="0" fontId="31" fillId="0" borderId="0" applyNumberFormat="0" applyFill="0" applyBorder="0" applyAlignment="0" applyProtection="0">
      <alignment vertical="top"/>
      <protection locked="0"/>
    </xf>
    <xf numFmtId="9" fontId="1" fillId="0" borderId="0" applyFont="0" applyFill="0" applyBorder="0" applyAlignment="0" applyProtection="0"/>
    <xf numFmtId="43" fontId="1" fillId="0" borderId="0" applyFont="0" applyFill="0" applyBorder="0" applyAlignment="0" applyProtection="0"/>
    <xf numFmtId="0" fontId="40" fillId="0" borderId="0" applyNumberFormat="0" applyFill="0" applyBorder="0" applyAlignment="0" applyProtection="0">
      <alignment vertical="top"/>
      <protection locked="0"/>
    </xf>
    <xf numFmtId="43" fontId="41" fillId="0" borderId="0" applyFont="0" applyFill="0" applyBorder="0" applyAlignment="0" applyProtection="0"/>
    <xf numFmtId="0" fontId="41" fillId="0" borderId="0"/>
  </cellStyleXfs>
  <cellXfs count="551">
    <xf numFmtId="0" fontId="0" fillId="0" borderId="0" xfId="0"/>
    <xf numFmtId="0" fontId="2" fillId="0" borderId="0" xfId="0" applyFont="1"/>
    <xf numFmtId="0" fontId="0" fillId="0" borderId="0" xfId="0" applyFill="1" applyBorder="1"/>
    <xf numFmtId="0" fontId="0" fillId="0" borderId="0" xfId="0" applyBorder="1"/>
    <xf numFmtId="0" fontId="0" fillId="0" borderId="0" xfId="0" applyAlignment="1">
      <alignment horizontal="center" wrapText="1"/>
    </xf>
    <xf numFmtId="0" fontId="0" fillId="0" borderId="0" xfId="0" applyAlignment="1">
      <alignment horizontal="center"/>
    </xf>
    <xf numFmtId="0" fontId="0" fillId="0" borderId="0" xfId="0" applyBorder="1" applyAlignment="1">
      <alignment horizontal="center" wrapText="1"/>
    </xf>
    <xf numFmtId="0" fontId="2" fillId="0" borderId="0" xfId="0" applyFont="1" applyBorder="1"/>
    <xf numFmtId="164" fontId="1" fillId="0" borderId="0" xfId="1" applyNumberFormat="1"/>
    <xf numFmtId="0" fontId="6" fillId="0" borderId="0" xfId="0" applyFont="1"/>
    <xf numFmtId="0" fontId="6" fillId="0" borderId="0" xfId="0" applyFont="1" applyBorder="1"/>
    <xf numFmtId="0" fontId="6" fillId="0" borderId="4" xfId="0" applyFont="1" applyBorder="1"/>
    <xf numFmtId="0" fontId="6" fillId="0" borderId="10" xfId="0" applyFont="1" applyBorder="1"/>
    <xf numFmtId="0" fontId="6" fillId="0" borderId="11" xfId="0" applyFont="1" applyBorder="1"/>
    <xf numFmtId="0" fontId="6" fillId="0" borderId="9" xfId="0" applyFont="1" applyBorder="1"/>
    <xf numFmtId="0" fontId="6" fillId="0" borderId="12" xfId="0" applyFont="1" applyBorder="1"/>
    <xf numFmtId="0" fontId="6" fillId="0" borderId="0" xfId="0" applyFont="1" applyBorder="1" applyAlignment="1">
      <alignment horizontal="center"/>
    </xf>
    <xf numFmtId="0" fontId="5" fillId="0" borderId="0" xfId="0" applyFont="1"/>
    <xf numFmtId="0" fontId="8" fillId="0" borderId="0" xfId="0" applyFont="1"/>
    <xf numFmtId="0" fontId="9" fillId="0" borderId="0" xfId="0" applyFont="1" applyAlignment="1">
      <alignment horizontal="center"/>
    </xf>
    <xf numFmtId="0" fontId="6" fillId="0" borderId="0" xfId="0" applyFont="1" applyAlignment="1"/>
    <xf numFmtId="0" fontId="10" fillId="0" borderId="0" xfId="0" applyFont="1" applyAlignment="1">
      <alignment horizontal="center"/>
    </xf>
    <xf numFmtId="0" fontId="10" fillId="0" borderId="0" xfId="0" applyFont="1"/>
    <xf numFmtId="0" fontId="11" fillId="0" borderId="0" xfId="0" applyFont="1"/>
    <xf numFmtId="0" fontId="7" fillId="0" borderId="0" xfId="0" applyFont="1"/>
    <xf numFmtId="0" fontId="12" fillId="0" borderId="0" xfId="0" applyFont="1"/>
    <xf numFmtId="0" fontId="6" fillId="0" borderId="11" xfId="0" applyFont="1" applyBorder="1" applyAlignment="1">
      <alignment horizontal="center"/>
    </xf>
    <xf numFmtId="0" fontId="13" fillId="0" borderId="0" xfId="0" applyFont="1"/>
    <xf numFmtId="164" fontId="6" fillId="0" borderId="0" xfId="1" applyNumberFormat="1" applyFont="1"/>
    <xf numFmtId="164" fontId="6" fillId="0" borderId="4" xfId="1" applyNumberFormat="1" applyFont="1" applyBorder="1"/>
    <xf numFmtId="164" fontId="6" fillId="0" borderId="9" xfId="1" applyNumberFormat="1" applyFont="1" applyBorder="1"/>
    <xf numFmtId="164" fontId="8" fillId="0" borderId="6" xfId="1" applyNumberFormat="1" applyFont="1" applyBorder="1" applyAlignment="1">
      <alignment horizontal="center"/>
    </xf>
    <xf numFmtId="0" fontId="8" fillId="0" borderId="7" xfId="0" applyFont="1" applyBorder="1" applyAlignment="1">
      <alignment horizontal="center"/>
    </xf>
    <xf numFmtId="164" fontId="8" fillId="0" borderId="8" xfId="1" applyNumberFormat="1" applyFont="1" applyBorder="1" applyAlignment="1">
      <alignment horizontal="center"/>
    </xf>
    <xf numFmtId="164" fontId="6" fillId="0" borderId="1" xfId="1" applyNumberFormat="1" applyFont="1" applyBorder="1"/>
    <xf numFmtId="164" fontId="6" fillId="0" borderId="2" xfId="1" applyNumberFormat="1" applyFont="1" applyBorder="1"/>
    <xf numFmtId="164" fontId="6" fillId="0" borderId="6" xfId="1" applyNumberFormat="1" applyFont="1" applyBorder="1"/>
    <xf numFmtId="164" fontId="6" fillId="0" borderId="8" xfId="1" applyNumberFormat="1" applyFont="1" applyBorder="1"/>
    <xf numFmtId="164" fontId="6" fillId="0" borderId="17" xfId="1" applyNumberFormat="1" applyFont="1" applyBorder="1"/>
    <xf numFmtId="164" fontId="6" fillId="0" borderId="16" xfId="1" applyNumberFormat="1" applyFont="1" applyBorder="1"/>
    <xf numFmtId="9" fontId="6" fillId="0" borderId="1" xfId="3" applyFont="1" applyBorder="1"/>
    <xf numFmtId="9" fontId="6" fillId="0" borderId="2" xfId="3" applyFont="1" applyBorder="1"/>
    <xf numFmtId="164" fontId="6" fillId="0" borderId="3" xfId="1" applyNumberFormat="1" applyFont="1" applyBorder="1"/>
    <xf numFmtId="164" fontId="6" fillId="0" borderId="5" xfId="1" applyNumberFormat="1" applyFont="1" applyBorder="1"/>
    <xf numFmtId="43" fontId="1" fillId="0" borderId="0" xfId="1" applyBorder="1"/>
    <xf numFmtId="0" fontId="6" fillId="0" borderId="13" xfId="0" applyFont="1" applyBorder="1" applyAlignment="1">
      <alignment horizontal="center" wrapText="1"/>
    </xf>
    <xf numFmtId="0" fontId="6" fillId="0" borderId="22" xfId="0" applyFont="1" applyBorder="1" applyAlignment="1">
      <alignment horizontal="center"/>
    </xf>
    <xf numFmtId="0" fontId="6" fillId="0" borderId="23" xfId="0" applyFont="1" applyBorder="1" applyAlignment="1">
      <alignment horizontal="center"/>
    </xf>
    <xf numFmtId="0" fontId="5" fillId="0" borderId="0" xfId="0" applyFont="1" applyBorder="1" applyAlignment="1">
      <alignment horizontal="center"/>
    </xf>
    <xf numFmtId="43" fontId="5" fillId="0" borderId="0" xfId="1" applyFont="1" applyBorder="1"/>
    <xf numFmtId="9" fontId="5" fillId="0" borderId="0" xfId="3" applyFont="1" applyBorder="1"/>
    <xf numFmtId="43" fontId="1" fillId="0" borderId="7" xfId="1" applyBorder="1"/>
    <xf numFmtId="0" fontId="5" fillId="0" borderId="0" xfId="0" applyFont="1" applyBorder="1"/>
    <xf numFmtId="0" fontId="6" fillId="0" borderId="0" xfId="0" applyFont="1" applyBorder="1" applyAlignment="1">
      <alignment horizontal="center" wrapText="1"/>
    </xf>
    <xf numFmtId="0" fontId="15" fillId="0" borderId="0" xfId="0" applyFont="1" applyBorder="1" applyAlignment="1">
      <alignment horizontal="center" wrapText="1"/>
    </xf>
    <xf numFmtId="9" fontId="15" fillId="0" borderId="0" xfId="3" applyFont="1" applyBorder="1"/>
    <xf numFmtId="0" fontId="7" fillId="0" borderId="0" xfId="0" applyFont="1" applyBorder="1" applyAlignment="1">
      <alignment horizontal="center" wrapText="1"/>
    </xf>
    <xf numFmtId="0" fontId="12" fillId="0" borderId="0" xfId="0" applyFont="1" applyAlignment="1"/>
    <xf numFmtId="43" fontId="17" fillId="0" borderId="0" xfId="1" applyFont="1" applyBorder="1"/>
    <xf numFmtId="43" fontId="6" fillId="0" borderId="0" xfId="1" applyFont="1" applyBorder="1"/>
    <xf numFmtId="9" fontId="6" fillId="0" borderId="0" xfId="3" applyFont="1" applyBorder="1"/>
    <xf numFmtId="0" fontId="12" fillId="0" borderId="0" xfId="0" applyFont="1" applyBorder="1"/>
    <xf numFmtId="0" fontId="0" fillId="0" borderId="0" xfId="0" applyFill="1"/>
    <xf numFmtId="0" fontId="5" fillId="0" borderId="0" xfId="0" applyFont="1" applyFill="1" applyBorder="1"/>
    <xf numFmtId="43" fontId="6" fillId="0" borderId="0" xfId="1" applyFont="1" applyFill="1" applyBorder="1"/>
    <xf numFmtId="0" fontId="19" fillId="0" borderId="0" xfId="0" applyFont="1"/>
    <xf numFmtId="43" fontId="5" fillId="0" borderId="0" xfId="0" applyNumberFormat="1" applyFont="1" applyBorder="1"/>
    <xf numFmtId="43" fontId="5" fillId="0" borderId="0" xfId="0" applyNumberFormat="1" applyFont="1" applyFill="1" applyBorder="1"/>
    <xf numFmtId="0" fontId="6" fillId="2" borderId="32" xfId="0" applyFont="1" applyFill="1" applyBorder="1" applyAlignment="1">
      <alignment horizontal="center"/>
    </xf>
    <xf numFmtId="0" fontId="6" fillId="2" borderId="33" xfId="0" applyFont="1" applyFill="1" applyBorder="1" applyAlignment="1">
      <alignment horizontal="center"/>
    </xf>
    <xf numFmtId="0" fontId="22" fillId="3" borderId="4" xfId="0" applyFont="1" applyFill="1" applyBorder="1" applyAlignment="1">
      <alignment horizontal="center"/>
    </xf>
    <xf numFmtId="0" fontId="1" fillId="0" borderId="0" xfId="0" applyFont="1"/>
    <xf numFmtId="0" fontId="10" fillId="0" borderId="0" xfId="0" applyFont="1" applyFill="1" applyAlignment="1">
      <alignment horizontal="center"/>
    </xf>
    <xf numFmtId="0" fontId="6" fillId="0" borderId="0" xfId="0" applyFont="1" applyAlignment="1">
      <alignment vertical="center"/>
    </xf>
    <xf numFmtId="43" fontId="0" fillId="0" borderId="27" xfId="1" applyFont="1" applyFill="1" applyBorder="1"/>
    <xf numFmtId="43" fontId="0" fillId="2" borderId="49" xfId="1" applyFont="1" applyFill="1" applyBorder="1"/>
    <xf numFmtId="0" fontId="9" fillId="0" borderId="0" xfId="0" applyFont="1" applyAlignment="1"/>
    <xf numFmtId="0" fontId="10" fillId="0" borderId="0" xfId="0" applyFont="1" applyAlignment="1"/>
    <xf numFmtId="0" fontId="0" fillId="0" borderId="27" xfId="0" applyFill="1" applyBorder="1"/>
    <xf numFmtId="0" fontId="0" fillId="0" borderId="27" xfId="0" applyFill="1" applyBorder="1" applyAlignment="1">
      <alignment horizontal="center"/>
    </xf>
    <xf numFmtId="9" fontId="0" fillId="0" borderId="27" xfId="3" applyFont="1" applyFill="1" applyBorder="1"/>
    <xf numFmtId="0" fontId="4" fillId="0" borderId="27" xfId="0" applyFont="1" applyFill="1" applyBorder="1" applyAlignment="1">
      <alignment wrapText="1"/>
    </xf>
    <xf numFmtId="0" fontId="4" fillId="0" borderId="27" xfId="0" applyFont="1" applyFill="1" applyBorder="1"/>
    <xf numFmtId="0" fontId="3" fillId="0" borderId="27" xfId="0" applyFont="1" applyFill="1" applyBorder="1"/>
    <xf numFmtId="0" fontId="0" fillId="0" borderId="27" xfId="0" quotePrefix="1" applyFill="1" applyBorder="1" applyAlignment="1">
      <alignment horizontal="center"/>
    </xf>
    <xf numFmtId="0" fontId="0" fillId="0" borderId="27" xfId="0" applyFill="1" applyBorder="1" applyAlignment="1">
      <alignment horizontal="center" wrapText="1"/>
    </xf>
    <xf numFmtId="43" fontId="5" fillId="0" borderId="27" xfId="1" applyFont="1" applyBorder="1"/>
    <xf numFmtId="43" fontId="5" fillId="0" borderId="27" xfId="1" applyFont="1" applyFill="1" applyBorder="1"/>
    <xf numFmtId="0" fontId="7" fillId="0" borderId="27" xfId="0" applyFont="1" applyBorder="1" applyAlignment="1">
      <alignment horizontal="center" wrapText="1"/>
    </xf>
    <xf numFmtId="0" fontId="6" fillId="3" borderId="0" xfId="0" applyFont="1" applyFill="1" applyBorder="1" applyAlignment="1">
      <alignment horizontal="center" wrapText="1"/>
    </xf>
    <xf numFmtId="9" fontId="5" fillId="3" borderId="0" xfId="3" applyFont="1" applyFill="1" applyBorder="1"/>
    <xf numFmtId="9" fontId="6" fillId="3" borderId="0" xfId="3" applyFont="1" applyFill="1" applyBorder="1"/>
    <xf numFmtId="9" fontId="6" fillId="0" borderId="0" xfId="3" applyFont="1" applyFill="1" applyBorder="1"/>
    <xf numFmtId="43" fontId="5" fillId="0" borderId="18" xfId="1" applyFont="1" applyBorder="1"/>
    <xf numFmtId="9" fontId="5" fillId="3" borderId="3" xfId="3" applyFont="1" applyFill="1" applyBorder="1"/>
    <xf numFmtId="9" fontId="5" fillId="3" borderId="5" xfId="3" applyFont="1" applyFill="1" applyBorder="1"/>
    <xf numFmtId="43" fontId="5" fillId="0" borderId="19" xfId="1" applyFont="1" applyFill="1" applyBorder="1"/>
    <xf numFmtId="9" fontId="6" fillId="3" borderId="1" xfId="3" applyFont="1" applyFill="1" applyBorder="1"/>
    <xf numFmtId="9" fontId="6" fillId="3" borderId="2" xfId="3" applyFont="1" applyFill="1" applyBorder="1"/>
    <xf numFmtId="0" fontId="7" fillId="0" borderId="18" xfId="0" applyFont="1" applyBorder="1" applyAlignment="1">
      <alignment horizontal="center"/>
    </xf>
    <xf numFmtId="0" fontId="6" fillId="3" borderId="1" xfId="0" applyFont="1" applyFill="1" applyBorder="1" applyAlignment="1">
      <alignment horizontal="center" wrapText="1"/>
    </xf>
    <xf numFmtId="0" fontId="6" fillId="3" borderId="2" xfId="0" applyFont="1" applyFill="1" applyBorder="1" applyAlignment="1">
      <alignment horizontal="center" wrapText="1"/>
    </xf>
    <xf numFmtId="9" fontId="5" fillId="3" borderId="1" xfId="3" applyFont="1" applyFill="1" applyBorder="1"/>
    <xf numFmtId="9" fontId="5" fillId="3" borderId="2" xfId="3" applyFont="1" applyFill="1" applyBorder="1"/>
    <xf numFmtId="0" fontId="7" fillId="3" borderId="6" xfId="0" applyFont="1" applyFill="1" applyBorder="1" applyAlignment="1">
      <alignment horizontal="center" wrapText="1"/>
    </xf>
    <xf numFmtId="0" fontId="7" fillId="3" borderId="8" xfId="0" applyFont="1" applyFill="1" applyBorder="1" applyAlignment="1">
      <alignment horizontal="center" wrapText="1"/>
    </xf>
    <xf numFmtId="0" fontId="7" fillId="3" borderId="26" xfId="0" applyFont="1" applyFill="1" applyBorder="1" applyAlignment="1">
      <alignment horizontal="center" wrapText="1"/>
    </xf>
    <xf numFmtId="9" fontId="5" fillId="3" borderId="24" xfId="3" applyFont="1" applyFill="1" applyBorder="1"/>
    <xf numFmtId="9" fontId="5" fillId="3" borderId="25" xfId="3" applyFont="1" applyFill="1" applyBorder="1"/>
    <xf numFmtId="43" fontId="5" fillId="0" borderId="27" xfId="0" applyNumberFormat="1" applyFont="1" applyBorder="1"/>
    <xf numFmtId="43" fontId="5" fillId="0" borderId="27" xfId="0" applyNumberFormat="1" applyFont="1" applyFill="1" applyBorder="1"/>
    <xf numFmtId="0" fontId="6" fillId="3" borderId="0" xfId="0" applyFont="1" applyFill="1"/>
    <xf numFmtId="0" fontId="6" fillId="2" borderId="1" xfId="0" applyFont="1" applyFill="1" applyBorder="1" applyAlignment="1">
      <alignment horizontal="center"/>
    </xf>
    <xf numFmtId="43" fontId="5" fillId="2" borderId="1" xfId="1" applyFont="1" applyFill="1" applyBorder="1"/>
    <xf numFmtId="43" fontId="6" fillId="2" borderId="1" xfId="1" applyFont="1" applyFill="1" applyBorder="1"/>
    <xf numFmtId="43" fontId="5" fillId="2" borderId="27" xfId="1" applyFont="1" applyFill="1" applyBorder="1"/>
    <xf numFmtId="0" fontId="1" fillId="0" borderId="0" xfId="0" applyFont="1" applyBorder="1"/>
    <xf numFmtId="0" fontId="7" fillId="2" borderId="25" xfId="0" applyFont="1" applyFill="1" applyBorder="1" applyAlignment="1">
      <alignment horizontal="center"/>
    </xf>
    <xf numFmtId="43" fontId="1" fillId="0" borderId="0" xfId="1" applyFont="1" applyBorder="1"/>
    <xf numFmtId="0" fontId="1" fillId="0" borderId="0" xfId="0" applyFont="1" applyFill="1" applyBorder="1"/>
    <xf numFmtId="43" fontId="5" fillId="2" borderId="27" xfId="0" applyNumberFormat="1" applyFont="1" applyFill="1" applyBorder="1"/>
    <xf numFmtId="0" fontId="18" fillId="5" borderId="0" xfId="0" applyFont="1" applyFill="1" applyBorder="1"/>
    <xf numFmtId="0" fontId="18" fillId="5" borderId="0" xfId="0" applyFont="1" applyFill="1" applyBorder="1" applyAlignment="1">
      <alignment horizontal="center"/>
    </xf>
    <xf numFmtId="0" fontId="18" fillId="5" borderId="1" xfId="0" applyFont="1" applyFill="1" applyBorder="1" applyAlignment="1">
      <alignment horizontal="center"/>
    </xf>
    <xf numFmtId="0" fontId="18" fillId="5" borderId="2" xfId="0" applyFont="1" applyFill="1" applyBorder="1" applyAlignment="1">
      <alignment horizontal="center"/>
    </xf>
    <xf numFmtId="43" fontId="18" fillId="5" borderId="1" xfId="1" applyFont="1" applyFill="1" applyBorder="1"/>
    <xf numFmtId="43" fontId="18" fillId="5" borderId="0" xfId="1" applyFont="1" applyFill="1" applyBorder="1"/>
    <xf numFmtId="43" fontId="18" fillId="5" borderId="2" xfId="1" applyFont="1" applyFill="1" applyBorder="1"/>
    <xf numFmtId="9" fontId="18" fillId="5" borderId="24" xfId="3" applyFont="1" applyFill="1" applyBorder="1"/>
    <xf numFmtId="0" fontId="18" fillId="0" borderId="2" xfId="0" applyFont="1" applyBorder="1"/>
    <xf numFmtId="0" fontId="18" fillId="0" borderId="0" xfId="0" applyFont="1"/>
    <xf numFmtId="0" fontId="18" fillId="5" borderId="3" xfId="0" applyFont="1" applyFill="1" applyBorder="1"/>
    <xf numFmtId="0" fontId="18" fillId="5" borderId="4" xfId="0" applyFont="1" applyFill="1" applyBorder="1"/>
    <xf numFmtId="0" fontId="18" fillId="5" borderId="4" xfId="0" applyFont="1" applyFill="1" applyBorder="1" applyAlignment="1">
      <alignment horizontal="center"/>
    </xf>
    <xf numFmtId="0" fontId="18" fillId="5" borderId="3" xfId="0" applyFont="1" applyFill="1" applyBorder="1" applyAlignment="1">
      <alignment horizontal="center"/>
    </xf>
    <xf numFmtId="0" fontId="18" fillId="5" borderId="5" xfId="0" applyFont="1" applyFill="1" applyBorder="1" applyAlignment="1">
      <alignment horizontal="center"/>
    </xf>
    <xf numFmtId="43" fontId="18" fillId="5" borderId="3" xfId="1" applyFont="1" applyFill="1" applyBorder="1"/>
    <xf numFmtId="43" fontId="18" fillId="5" borderId="4" xfId="1" applyFont="1" applyFill="1" applyBorder="1"/>
    <xf numFmtId="43" fontId="18" fillId="5" borderId="5" xfId="1" applyFont="1" applyFill="1" applyBorder="1"/>
    <xf numFmtId="9" fontId="18" fillId="5" borderId="25" xfId="3" applyFont="1" applyFill="1" applyBorder="1"/>
    <xf numFmtId="0" fontId="18" fillId="0" borderId="5" xfId="0" applyFont="1" applyBorder="1"/>
    <xf numFmtId="0" fontId="18" fillId="5" borderId="1" xfId="0" applyFont="1" applyFill="1" applyBorder="1"/>
    <xf numFmtId="0" fontId="18" fillId="5" borderId="2" xfId="0" applyFont="1" applyFill="1" applyBorder="1"/>
    <xf numFmtId="0" fontId="18" fillId="5" borderId="5" xfId="0" applyFont="1" applyFill="1" applyBorder="1"/>
    <xf numFmtId="49" fontId="18" fillId="5" borderId="0" xfId="0" applyNumberFormat="1" applyFont="1" applyFill="1" applyBorder="1" applyAlignment="1">
      <alignment horizontal="center"/>
    </xf>
    <xf numFmtId="0" fontId="18" fillId="5" borderId="29" xfId="0" applyFont="1" applyFill="1" applyBorder="1"/>
    <xf numFmtId="0" fontId="18" fillId="5" borderId="30" xfId="0" applyFont="1" applyFill="1" applyBorder="1"/>
    <xf numFmtId="0" fontId="18" fillId="5" borderId="21" xfId="0" applyFont="1" applyFill="1" applyBorder="1"/>
    <xf numFmtId="165" fontId="18" fillId="5" borderId="0" xfId="0" applyNumberFormat="1" applyFont="1" applyFill="1" applyBorder="1" applyAlignment="1">
      <alignment horizontal="center"/>
    </xf>
    <xf numFmtId="49" fontId="18" fillId="5" borderId="4" xfId="0" quotePrefix="1" applyNumberFormat="1" applyFont="1" applyFill="1" applyBorder="1" applyAlignment="1">
      <alignment horizontal="center"/>
    </xf>
    <xf numFmtId="165" fontId="18" fillId="5" borderId="4" xfId="0" applyNumberFormat="1" applyFont="1" applyFill="1" applyBorder="1" applyAlignment="1">
      <alignment horizontal="center"/>
    </xf>
    <xf numFmtId="0" fontId="6" fillId="5" borderId="22" xfId="0" applyFont="1" applyFill="1" applyBorder="1" applyAlignment="1">
      <alignment horizontal="center" wrapText="1"/>
    </xf>
    <xf numFmtId="0" fontId="6" fillId="5" borderId="13" xfId="0" applyFont="1" applyFill="1" applyBorder="1" applyAlignment="1">
      <alignment horizontal="center" wrapText="1"/>
    </xf>
    <xf numFmtId="0" fontId="6" fillId="5" borderId="23" xfId="0" applyFont="1" applyFill="1" applyBorder="1" applyAlignment="1">
      <alignment horizontal="center" wrapText="1"/>
    </xf>
    <xf numFmtId="0" fontId="25" fillId="5" borderId="1" xfId="0" applyFont="1" applyFill="1" applyBorder="1"/>
    <xf numFmtId="0" fontId="18" fillId="5" borderId="27" xfId="0" applyFont="1" applyFill="1" applyBorder="1"/>
    <xf numFmtId="0" fontId="18" fillId="5" borderId="27" xfId="0" applyFont="1" applyFill="1" applyBorder="1" applyAlignment="1">
      <alignment horizontal="center"/>
    </xf>
    <xf numFmtId="43" fontId="18" fillId="5" borderId="27" xfId="1" applyFont="1" applyFill="1" applyBorder="1"/>
    <xf numFmtId="43" fontId="2" fillId="5" borderId="27" xfId="1" applyFont="1" applyFill="1" applyBorder="1"/>
    <xf numFmtId="49" fontId="18" fillId="5" borderId="27" xfId="0" applyNumberFormat="1" applyFont="1" applyFill="1" applyBorder="1" applyAlignment="1"/>
    <xf numFmtId="1" fontId="18" fillId="5" borderId="27" xfId="0" applyNumberFormat="1" applyFont="1" applyFill="1" applyBorder="1" applyAlignment="1">
      <alignment horizontal="center"/>
    </xf>
    <xf numFmtId="0" fontId="7" fillId="2" borderId="36" xfId="0" applyFont="1" applyFill="1" applyBorder="1" applyAlignment="1">
      <alignment horizontal="center"/>
    </xf>
    <xf numFmtId="0" fontId="7" fillId="2" borderId="28" xfId="0" applyFont="1" applyFill="1" applyBorder="1" applyAlignment="1">
      <alignment horizontal="center"/>
    </xf>
    <xf numFmtId="0" fontId="7" fillId="2" borderId="2" xfId="0" applyFont="1" applyFill="1" applyBorder="1" applyAlignment="1">
      <alignment horizontal="center" wrapText="1"/>
    </xf>
    <xf numFmtId="0" fontId="6" fillId="2" borderId="37" xfId="0" applyFont="1" applyFill="1" applyBorder="1" applyAlignment="1">
      <alignment horizontal="center"/>
    </xf>
    <xf numFmtId="0" fontId="6" fillId="2" borderId="30" xfId="0" applyFont="1" applyFill="1" applyBorder="1" applyAlignment="1">
      <alignment horizontal="center"/>
    </xf>
    <xf numFmtId="43" fontId="5" fillId="2" borderId="38" xfId="1" applyFont="1" applyFill="1" applyBorder="1"/>
    <xf numFmtId="43" fontId="5" fillId="2" borderId="34" xfId="1" applyFont="1" applyFill="1" applyBorder="1"/>
    <xf numFmtId="9" fontId="18" fillId="2" borderId="2" xfId="3" applyFont="1" applyFill="1" applyBorder="1"/>
    <xf numFmtId="43" fontId="5" fillId="2" borderId="39" xfId="1" applyFont="1" applyFill="1" applyBorder="1"/>
    <xf numFmtId="43" fontId="5" fillId="2" borderId="30" xfId="1" applyFont="1" applyFill="1" applyBorder="1"/>
    <xf numFmtId="43" fontId="6" fillId="2" borderId="39" xfId="1" applyFont="1" applyFill="1" applyBorder="1"/>
    <xf numFmtId="43" fontId="6" fillId="2" borderId="30" xfId="1" applyFont="1" applyFill="1" applyBorder="1"/>
    <xf numFmtId="9" fontId="7" fillId="2" borderId="2" xfId="3" applyFont="1" applyFill="1" applyBorder="1"/>
    <xf numFmtId="43" fontId="5" fillId="2" borderId="40" xfId="1" applyFont="1" applyFill="1" applyBorder="1"/>
    <xf numFmtId="43" fontId="5" fillId="2" borderId="31" xfId="1" applyFont="1" applyFill="1" applyBorder="1"/>
    <xf numFmtId="43" fontId="6" fillId="2" borderId="37" xfId="1" applyFont="1" applyFill="1" applyBorder="1"/>
    <xf numFmtId="43" fontId="5" fillId="2" borderId="41" xfId="1" applyFont="1" applyFill="1" applyBorder="1"/>
    <xf numFmtId="9" fontId="5" fillId="2" borderId="39" xfId="3" applyFont="1" applyFill="1" applyBorder="1"/>
    <xf numFmtId="43" fontId="6" fillId="2" borderId="42" xfId="1" applyFont="1" applyFill="1" applyBorder="1"/>
    <xf numFmtId="43" fontId="5" fillId="2" borderId="43" xfId="1" applyFont="1" applyFill="1" applyBorder="1"/>
    <xf numFmtId="0" fontId="1" fillId="2" borderId="39" xfId="0" applyFont="1" applyFill="1" applyBorder="1"/>
    <xf numFmtId="0" fontId="1" fillId="2" borderId="30" xfId="0" applyFont="1" applyFill="1" applyBorder="1"/>
    <xf numFmtId="0" fontId="2" fillId="2" borderId="2" xfId="0" applyFont="1" applyFill="1" applyBorder="1"/>
    <xf numFmtId="43" fontId="5" fillId="2" borderId="35" xfId="1" applyFont="1" applyFill="1" applyBorder="1"/>
    <xf numFmtId="2" fontId="5" fillId="2" borderId="38" xfId="1" applyNumberFormat="1" applyFont="1" applyFill="1" applyBorder="1"/>
    <xf numFmtId="0" fontId="7" fillId="2" borderId="2" xfId="0" applyFont="1" applyFill="1" applyBorder="1"/>
    <xf numFmtId="43" fontId="5" fillId="2" borderId="44" xfId="1" applyFont="1" applyFill="1" applyBorder="1"/>
    <xf numFmtId="0" fontId="10" fillId="0" borderId="0" xfId="0" applyFont="1" applyAlignment="1">
      <alignment horizontal="center"/>
    </xf>
    <xf numFmtId="0" fontId="1" fillId="0" borderId="27" xfId="0" applyFont="1" applyFill="1" applyBorder="1"/>
    <xf numFmtId="0" fontId="4" fillId="0" borderId="27" xfId="0" applyFont="1" applyFill="1" applyBorder="1" applyAlignment="1">
      <alignment horizontal="center" wrapText="1"/>
    </xf>
    <xf numFmtId="0" fontId="3" fillId="0" borderId="27" xfId="0" applyFont="1" applyFill="1" applyBorder="1" applyAlignment="1">
      <alignment horizontal="center"/>
    </xf>
    <xf numFmtId="43" fontId="3" fillId="0" borderId="27" xfId="1" applyFont="1" applyFill="1" applyBorder="1"/>
    <xf numFmtId="9" fontId="3" fillId="0" borderId="27" xfId="3" applyFont="1" applyFill="1" applyBorder="1"/>
    <xf numFmtId="0" fontId="3" fillId="0" borderId="27" xfId="0" applyFont="1" applyFill="1" applyBorder="1" applyAlignment="1">
      <alignment wrapText="1"/>
    </xf>
    <xf numFmtId="43" fontId="1" fillId="0" borderId="27" xfId="1" applyFont="1" applyFill="1" applyBorder="1"/>
    <xf numFmtId="0" fontId="1" fillId="0" borderId="27" xfId="5" applyFill="1" applyBorder="1" applyAlignment="1">
      <alignment horizontal="center"/>
    </xf>
    <xf numFmtId="0" fontId="1" fillId="0" borderId="27" xfId="5" applyFill="1" applyBorder="1"/>
    <xf numFmtId="0" fontId="1" fillId="0" borderId="27" xfId="5" applyBorder="1"/>
    <xf numFmtId="0" fontId="1" fillId="0" borderId="27" xfId="5" applyFont="1" applyFill="1" applyBorder="1"/>
    <xf numFmtId="0" fontId="1" fillId="0" borderId="27" xfId="5" applyFont="1" applyFill="1" applyBorder="1" applyAlignment="1">
      <alignment vertical="center"/>
    </xf>
    <xf numFmtId="0" fontId="1" fillId="0" borderId="27" xfId="5" applyFill="1" applyBorder="1" applyAlignment="1">
      <alignment horizontal="center" vertical="center"/>
    </xf>
    <xf numFmtId="43" fontId="1" fillId="0" borderId="27" xfId="1" applyFont="1" applyFill="1" applyBorder="1" applyAlignment="1">
      <alignment vertical="center"/>
    </xf>
    <xf numFmtId="0" fontId="1" fillId="0" borderId="27" xfId="5" applyBorder="1" applyAlignment="1">
      <alignment wrapText="1"/>
    </xf>
    <xf numFmtId="164" fontId="1" fillId="0" borderId="27" xfId="1" applyNumberFormat="1" applyFont="1" applyBorder="1"/>
    <xf numFmtId="0" fontId="1" fillId="0" borderId="27" xfId="5" applyFont="1" applyBorder="1"/>
    <xf numFmtId="49" fontId="1" fillId="0" borderId="27" xfId="5" applyNumberFormat="1" applyFill="1" applyBorder="1" applyAlignment="1">
      <alignment horizontal="center"/>
    </xf>
    <xf numFmtId="49" fontId="1" fillId="0" borderId="27" xfId="4" applyNumberFormat="1" applyFont="1" applyFill="1" applyBorder="1"/>
    <xf numFmtId="165" fontId="1" fillId="0" borderId="27" xfId="5" applyNumberFormat="1" applyFill="1" applyBorder="1" applyAlignment="1">
      <alignment horizontal="center"/>
    </xf>
    <xf numFmtId="0" fontId="1" fillId="0" borderId="1" xfId="5" applyFill="1" applyBorder="1"/>
    <xf numFmtId="49" fontId="1" fillId="0" borderId="0" xfId="4" applyNumberFormat="1" applyFont="1" applyFill="1"/>
    <xf numFmtId="49" fontId="1" fillId="0" borderId="0" xfId="5" applyNumberFormat="1" applyFill="1" applyBorder="1" applyAlignment="1">
      <alignment horizontal="center"/>
    </xf>
    <xf numFmtId="9" fontId="15" fillId="0" borderId="0" xfId="3" applyFont="1" applyBorder="1"/>
    <xf numFmtId="43" fontId="5" fillId="0" borderId="0" xfId="1" applyFont="1" applyFill="1" applyBorder="1"/>
    <xf numFmtId="9" fontId="5" fillId="0" borderId="0" xfId="3" applyFont="1" applyFill="1" applyBorder="1"/>
    <xf numFmtId="43" fontId="6" fillId="0" borderId="0" xfId="1" applyFont="1" applyFill="1" applyBorder="1"/>
    <xf numFmtId="0" fontId="12" fillId="2" borderId="1" xfId="0" applyFont="1" applyFill="1" applyBorder="1" applyAlignment="1">
      <alignment horizontal="center"/>
    </xf>
    <xf numFmtId="0" fontId="6" fillId="0" borderId="27" xfId="0" applyFont="1" applyBorder="1" applyAlignment="1">
      <alignment horizontal="center"/>
    </xf>
    <xf numFmtId="43" fontId="5" fillId="2" borderId="19" xfId="1" applyFont="1" applyFill="1" applyBorder="1"/>
    <xf numFmtId="43" fontId="5" fillId="4" borderId="27" xfId="1" applyFont="1" applyFill="1" applyBorder="1"/>
    <xf numFmtId="0" fontId="6" fillId="4" borderId="27" xfId="0" applyFont="1" applyFill="1" applyBorder="1"/>
    <xf numFmtId="0" fontId="12" fillId="0" borderId="0" xfId="0" applyFont="1" applyAlignment="1">
      <alignment wrapText="1"/>
    </xf>
    <xf numFmtId="0" fontId="6" fillId="0" borderId="19" xfId="0" applyFont="1" applyBorder="1" applyAlignment="1">
      <alignment horizontal="center"/>
    </xf>
    <xf numFmtId="43" fontId="5" fillId="4" borderId="19" xfId="1" applyFont="1" applyFill="1" applyBorder="1"/>
    <xf numFmtId="0" fontId="10" fillId="0" borderId="0" xfId="0" applyFont="1" applyFill="1" applyBorder="1" applyAlignment="1">
      <alignment horizontal="center"/>
    </xf>
    <xf numFmtId="0" fontId="6" fillId="0" borderId="0" xfId="0" applyFont="1" applyFill="1" applyBorder="1"/>
    <xf numFmtId="0" fontId="7" fillId="0" borderId="0" xfId="0" applyFont="1" applyFill="1" applyBorder="1" applyAlignment="1">
      <alignment horizontal="center"/>
    </xf>
    <xf numFmtId="0" fontId="7"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xf>
    <xf numFmtId="43" fontId="17" fillId="0" borderId="0" xfId="1" applyFont="1" applyFill="1" applyBorder="1"/>
    <xf numFmtId="43" fontId="16" fillId="0" borderId="0" xfId="1" applyFont="1" applyFill="1" applyBorder="1"/>
    <xf numFmtId="0" fontId="20" fillId="0" borderId="0" xfId="0" applyFont="1" applyFill="1" applyBorder="1"/>
    <xf numFmtId="43" fontId="17" fillId="0" borderId="0" xfId="0" applyNumberFormat="1" applyFont="1" applyFill="1" applyBorder="1"/>
    <xf numFmtId="0" fontId="5" fillId="5" borderId="27" xfId="0" applyFont="1" applyFill="1" applyBorder="1"/>
    <xf numFmtId="0" fontId="5" fillId="5" borderId="27" xfId="0" applyFont="1" applyFill="1" applyBorder="1" applyAlignment="1">
      <alignment horizontal="center"/>
    </xf>
    <xf numFmtId="43" fontId="5" fillId="5" borderId="27" xfId="1" applyFont="1" applyFill="1" applyBorder="1"/>
    <xf numFmtId="9" fontId="5" fillId="5" borderId="27" xfId="3" applyFont="1" applyFill="1" applyBorder="1"/>
    <xf numFmtId="0" fontId="4" fillId="0" borderId="0" xfId="0" applyFont="1" applyBorder="1" applyAlignment="1">
      <alignment horizontal="center"/>
    </xf>
    <xf numFmtId="0" fontId="3" fillId="0" borderId="27" xfId="0" applyFont="1" applyBorder="1"/>
    <xf numFmtId="0" fontId="6" fillId="0" borderId="27" xfId="0" applyFont="1" applyBorder="1" applyAlignment="1">
      <alignment horizontal="center" wrapText="1"/>
    </xf>
    <xf numFmtId="0" fontId="4" fillId="0" borderId="27" xfId="0" applyFont="1" applyFill="1" applyBorder="1" applyAlignment="1">
      <alignment vertical="center" wrapText="1"/>
    </xf>
    <xf numFmtId="0" fontId="9" fillId="0" borderId="0" xfId="0" applyFont="1" applyAlignment="1">
      <alignment horizontal="center"/>
    </xf>
    <xf numFmtId="0" fontId="23" fillId="0" borderId="0" xfId="0" applyFont="1" applyFill="1" applyAlignment="1">
      <alignment horizontal="center"/>
    </xf>
    <xf numFmtId="14" fontId="1" fillId="0" borderId="0" xfId="0" applyNumberFormat="1" applyFont="1" applyBorder="1" applyAlignment="1">
      <alignment horizontal="center"/>
    </xf>
    <xf numFmtId="14" fontId="1" fillId="0" borderId="0" xfId="0" applyNumberFormat="1" applyFont="1" applyBorder="1" applyAlignment="1"/>
    <xf numFmtId="49" fontId="0" fillId="0" borderId="0" xfId="0" applyNumberFormat="1"/>
    <xf numFmtId="43" fontId="1" fillId="0" borderId="0" xfId="0" applyNumberFormat="1" applyFont="1"/>
    <xf numFmtId="43" fontId="1" fillId="5" borderId="27" xfId="1" applyFont="1" applyFill="1" applyBorder="1"/>
    <xf numFmtId="164" fontId="1" fillId="5" borderId="27" xfId="1" applyNumberFormat="1" applyFont="1" applyFill="1" applyBorder="1"/>
    <xf numFmtId="43" fontId="0" fillId="5" borderId="27" xfId="1" applyFont="1" applyFill="1" applyBorder="1"/>
    <xf numFmtId="43" fontId="0" fillId="5" borderId="19" xfId="1" applyFont="1" applyFill="1" applyBorder="1"/>
    <xf numFmtId="43" fontId="0" fillId="5" borderId="9" xfId="1" applyFont="1" applyFill="1" applyBorder="1"/>
    <xf numFmtId="0" fontId="0" fillId="5" borderId="18" xfId="0" applyFill="1" applyBorder="1"/>
    <xf numFmtId="43" fontId="3" fillId="5" borderId="27" xfId="1" applyFont="1" applyFill="1" applyBorder="1"/>
    <xf numFmtId="9" fontId="3" fillId="5" borderId="27" xfId="3" applyFont="1" applyFill="1" applyBorder="1"/>
    <xf numFmtId="43" fontId="5" fillId="5" borderId="27" xfId="3" applyNumberFormat="1" applyFont="1" applyFill="1" applyBorder="1"/>
    <xf numFmtId="0" fontId="29" fillId="0" borderId="0" xfId="0" applyFont="1"/>
    <xf numFmtId="0" fontId="2" fillId="0" borderId="0" xfId="0" applyFont="1" applyFill="1"/>
    <xf numFmtId="43" fontId="0" fillId="0" borderId="0" xfId="1" applyFont="1" applyFill="1" applyBorder="1"/>
    <xf numFmtId="43" fontId="0" fillId="0" borderId="9" xfId="1" applyFont="1" applyFill="1" applyBorder="1"/>
    <xf numFmtId="43" fontId="18" fillId="5" borderId="4" xfId="3" applyNumberFormat="1" applyFont="1" applyFill="1" applyBorder="1"/>
    <xf numFmtId="43" fontId="1" fillId="5" borderId="9" xfId="1" applyFill="1" applyBorder="1"/>
    <xf numFmtId="0" fontId="1" fillId="0" borderId="18" xfId="5" applyBorder="1"/>
    <xf numFmtId="43" fontId="5" fillId="0" borderId="0" xfId="1" applyFont="1" applyBorder="1"/>
    <xf numFmtId="9" fontId="5" fillId="0" borderId="0" xfId="3" applyFont="1" applyBorder="1"/>
    <xf numFmtId="43" fontId="6" fillId="0" borderId="0" xfId="1" applyFont="1" applyBorder="1"/>
    <xf numFmtId="9" fontId="6" fillId="0" borderId="0" xfId="3" applyFont="1" applyBorder="1"/>
    <xf numFmtId="43" fontId="5" fillId="0" borderId="0" xfId="1" applyFont="1" applyFill="1" applyBorder="1"/>
    <xf numFmtId="9" fontId="5" fillId="0" borderId="0" xfId="3" applyFont="1" applyFill="1" applyBorder="1"/>
    <xf numFmtId="43" fontId="5" fillId="0" borderId="0" xfId="1" applyFont="1"/>
    <xf numFmtId="43" fontId="6" fillId="0" borderId="0" xfId="1" applyFont="1" applyFill="1" applyBorder="1"/>
    <xf numFmtId="43" fontId="5" fillId="0" borderId="0" xfId="1" applyFont="1" applyFill="1"/>
    <xf numFmtId="43" fontId="5" fillId="0" borderId="27" xfId="1" applyFont="1" applyBorder="1"/>
    <xf numFmtId="43" fontId="5" fillId="0" borderId="27" xfId="1" applyFont="1" applyFill="1" applyBorder="1"/>
    <xf numFmtId="43" fontId="6" fillId="0" borderId="27" xfId="1" applyFont="1" applyBorder="1"/>
    <xf numFmtId="0" fontId="1" fillId="0" borderId="27" xfId="5" applyBorder="1"/>
    <xf numFmtId="43" fontId="5" fillId="0" borderId="50" xfId="1" applyFont="1" applyBorder="1"/>
    <xf numFmtId="9" fontId="6" fillId="3" borderId="0" xfId="3" applyFont="1" applyFill="1" applyBorder="1"/>
    <xf numFmtId="9" fontId="6" fillId="0" borderId="0" xfId="3" applyFont="1" applyFill="1" applyBorder="1"/>
    <xf numFmtId="0" fontId="6" fillId="0" borderId="0" xfId="5" applyFont="1" applyFill="1"/>
    <xf numFmtId="43" fontId="5" fillId="0" borderId="8" xfId="1" applyFont="1" applyBorder="1"/>
    <xf numFmtId="43" fontId="5" fillId="0" borderId="18" xfId="1" applyFont="1" applyBorder="1"/>
    <xf numFmtId="9" fontId="6" fillId="3" borderId="6" xfId="3" applyFont="1" applyFill="1" applyBorder="1"/>
    <xf numFmtId="9" fontId="6" fillId="3" borderId="8" xfId="3" applyFont="1" applyFill="1" applyBorder="1"/>
    <xf numFmtId="0" fontId="1" fillId="3" borderId="1" xfId="5" applyFill="1" applyBorder="1"/>
    <xf numFmtId="0" fontId="1" fillId="3" borderId="2" xfId="5" applyFill="1" applyBorder="1"/>
    <xf numFmtId="9" fontId="5" fillId="3" borderId="3" xfId="3" applyFont="1" applyFill="1" applyBorder="1"/>
    <xf numFmtId="9" fontId="5" fillId="3" borderId="5" xfId="3" applyFont="1" applyFill="1" applyBorder="1"/>
    <xf numFmtId="9" fontId="5" fillId="3" borderId="6" xfId="3" applyFont="1" applyFill="1" applyBorder="1"/>
    <xf numFmtId="9" fontId="5" fillId="3" borderId="8" xfId="3" applyFont="1" applyFill="1" applyBorder="1"/>
    <xf numFmtId="9" fontId="6" fillId="3" borderId="1" xfId="3" applyFont="1" applyFill="1" applyBorder="1"/>
    <xf numFmtId="9" fontId="6" fillId="3" borderId="2" xfId="3" applyFont="1" applyFill="1" applyBorder="1"/>
    <xf numFmtId="9" fontId="6" fillId="3" borderId="3" xfId="3" applyFont="1" applyFill="1" applyBorder="1"/>
    <xf numFmtId="9" fontId="6" fillId="3" borderId="5" xfId="3" applyFont="1" applyFill="1" applyBorder="1"/>
    <xf numFmtId="9" fontId="5" fillId="3" borderId="24" xfId="3" applyFont="1" applyFill="1" applyBorder="1"/>
    <xf numFmtId="43" fontId="6" fillId="3" borderId="26" xfId="1" applyFont="1" applyFill="1" applyBorder="1"/>
    <xf numFmtId="0" fontId="1" fillId="3" borderId="24" xfId="5" applyFill="1" applyBorder="1"/>
    <xf numFmtId="9" fontId="6" fillId="3" borderId="24" xfId="3" applyFont="1" applyFill="1" applyBorder="1"/>
    <xf numFmtId="43" fontId="5" fillId="2" borderId="27" xfId="1" applyFont="1" applyFill="1" applyBorder="1"/>
    <xf numFmtId="9" fontId="18" fillId="5" borderId="25" xfId="3" applyFont="1" applyFill="1" applyBorder="1"/>
    <xf numFmtId="43" fontId="5" fillId="4" borderId="27" xfId="1" applyFont="1" applyFill="1" applyBorder="1"/>
    <xf numFmtId="43" fontId="6" fillId="0" borderId="0" xfId="5" applyNumberFormat="1" applyFont="1" applyFill="1"/>
    <xf numFmtId="9" fontId="6" fillId="0" borderId="0" xfId="5" applyNumberFormat="1" applyFont="1" applyFill="1"/>
    <xf numFmtId="43" fontId="18" fillId="5" borderId="4" xfId="3" applyNumberFormat="1" applyFont="1" applyFill="1" applyBorder="1"/>
    <xf numFmtId="0" fontId="5" fillId="0" borderId="27" xfId="1" applyNumberFormat="1" applyFont="1" applyBorder="1"/>
    <xf numFmtId="43" fontId="5" fillId="4" borderId="27" xfId="0" applyNumberFormat="1" applyFont="1" applyFill="1" applyBorder="1"/>
    <xf numFmtId="0" fontId="1" fillId="0" borderId="4" xfId="0" applyFont="1" applyFill="1" applyBorder="1"/>
    <xf numFmtId="43" fontId="5" fillId="0" borderId="9" xfId="1" applyFont="1" applyFill="1" applyBorder="1"/>
    <xf numFmtId="0" fontId="1" fillId="0" borderId="1" xfId="0" applyFont="1" applyFill="1" applyBorder="1"/>
    <xf numFmtId="43" fontId="5" fillId="8" borderId="27" xfId="1" applyFont="1" applyFill="1" applyBorder="1"/>
    <xf numFmtId="0" fontId="6" fillId="0" borderId="4" xfId="4" applyFont="1" applyFill="1" applyBorder="1"/>
    <xf numFmtId="0" fontId="1" fillId="0" borderId="0" xfId="5"/>
    <xf numFmtId="0" fontId="1" fillId="0" borderId="11" xfId="5" applyBorder="1"/>
    <xf numFmtId="0" fontId="1" fillId="0" borderId="15" xfId="5" applyBorder="1"/>
    <xf numFmtId="0" fontId="1" fillId="0" borderId="0" xfId="5" applyBorder="1"/>
    <xf numFmtId="0" fontId="1" fillId="0" borderId="30" xfId="5" applyBorder="1"/>
    <xf numFmtId="0" fontId="1" fillId="0" borderId="13" xfId="5" applyBorder="1"/>
    <xf numFmtId="0" fontId="1" fillId="0" borderId="14" xfId="5" applyBorder="1"/>
    <xf numFmtId="0" fontId="2" fillId="0" borderId="0" xfId="5" applyFont="1"/>
    <xf numFmtId="0" fontId="29" fillId="0" borderId="10" xfId="5" applyFont="1" applyBorder="1"/>
    <xf numFmtId="0" fontId="22" fillId="0" borderId="29" xfId="5" applyFont="1" applyBorder="1"/>
    <xf numFmtId="0" fontId="6" fillId="0" borderId="0" xfId="5" applyFont="1"/>
    <xf numFmtId="0" fontId="6" fillId="0" borderId="0" xfId="5" applyFont="1" applyBorder="1"/>
    <xf numFmtId="0" fontId="6" fillId="0" borderId="4" xfId="5" applyFont="1" applyBorder="1"/>
    <xf numFmtId="0" fontId="7" fillId="0" borderId="0" xfId="5" applyFont="1"/>
    <xf numFmtId="0" fontId="7" fillId="0" borderId="4" xfId="5" applyFont="1" applyBorder="1"/>
    <xf numFmtId="0" fontId="7" fillId="0" borderId="0" xfId="5" applyFont="1" applyBorder="1"/>
    <xf numFmtId="0" fontId="2" fillId="0" borderId="29" xfId="5" applyFont="1" applyBorder="1"/>
    <xf numFmtId="0" fontId="33" fillId="0" borderId="0" xfId="5" applyFont="1"/>
    <xf numFmtId="0" fontId="1" fillId="0" borderId="4" xfId="5" applyBorder="1"/>
    <xf numFmtId="0" fontId="2" fillId="0" borderId="4" xfId="5" applyFont="1" applyBorder="1"/>
    <xf numFmtId="0" fontId="2" fillId="0" borderId="0" xfId="5" applyFont="1" applyAlignment="1">
      <alignment horizontal="right"/>
    </xf>
    <xf numFmtId="0" fontId="1" fillId="0" borderId="4" xfId="5" applyFont="1" applyBorder="1"/>
    <xf numFmtId="0" fontId="6" fillId="0" borderId="0" xfId="5" applyFont="1" applyAlignment="1">
      <alignment horizontal="center"/>
    </xf>
    <xf numFmtId="0" fontId="1" fillId="0" borderId="0" xfId="5" applyFont="1"/>
    <xf numFmtId="0" fontId="31" fillId="0" borderId="4" xfId="8" applyBorder="1" applyAlignment="1" applyProtection="1"/>
    <xf numFmtId="0" fontId="1" fillId="0" borderId="4" xfId="5" applyFont="1" applyBorder="1" applyAlignment="1">
      <alignment horizontal="center"/>
    </xf>
    <xf numFmtId="0" fontId="2" fillId="0" borderId="26" xfId="5" applyFont="1" applyBorder="1" applyAlignment="1">
      <alignment horizontal="center"/>
    </xf>
    <xf numFmtId="0" fontId="2" fillId="0" borderId="0" xfId="5" applyFont="1" applyBorder="1"/>
    <xf numFmtId="0" fontId="2" fillId="0" borderId="24" xfId="5" applyFont="1" applyBorder="1" applyAlignment="1">
      <alignment horizontal="center"/>
    </xf>
    <xf numFmtId="0" fontId="6" fillId="0" borderId="0" xfId="5" applyFont="1" applyFill="1" applyBorder="1"/>
    <xf numFmtId="14" fontId="6" fillId="0" borderId="4" xfId="5" applyNumberFormat="1" applyFont="1" applyBorder="1" applyAlignment="1">
      <alignment horizontal="center"/>
    </xf>
    <xf numFmtId="0" fontId="10" fillId="0" borderId="0" xfId="0" applyFont="1" applyAlignment="1">
      <alignment horizontal="center"/>
    </xf>
    <xf numFmtId="0" fontId="12" fillId="0" borderId="0" xfId="0" applyFont="1" applyAlignment="1">
      <alignment wrapText="1"/>
    </xf>
    <xf numFmtId="43" fontId="18" fillId="5" borderId="25" xfId="1" applyFont="1" applyFill="1" applyBorder="1"/>
    <xf numFmtId="0" fontId="7" fillId="0" borderId="19" xfId="0" applyFont="1" applyBorder="1" applyAlignment="1">
      <alignment horizontal="center" wrapText="1"/>
    </xf>
    <xf numFmtId="43" fontId="5" fillId="0" borderId="19" xfId="1" applyFont="1" applyBorder="1"/>
    <xf numFmtId="43" fontId="6" fillId="3" borderId="6" xfId="1" applyFont="1" applyFill="1" applyBorder="1"/>
    <xf numFmtId="9" fontId="18" fillId="2" borderId="5" xfId="3" applyFont="1" applyFill="1" applyBorder="1"/>
    <xf numFmtId="9" fontId="18" fillId="0" borderId="25" xfId="3" applyFont="1" applyFill="1" applyBorder="1"/>
    <xf numFmtId="43" fontId="1" fillId="5" borderId="27" xfId="1" applyFill="1" applyBorder="1"/>
    <xf numFmtId="43" fontId="18" fillId="5" borderId="24" xfId="1" applyFont="1" applyFill="1" applyBorder="1"/>
    <xf numFmtId="43" fontId="18" fillId="5" borderId="0" xfId="3" applyNumberFormat="1" applyFont="1" applyFill="1" applyBorder="1"/>
    <xf numFmtId="0" fontId="6" fillId="0" borderId="27" xfId="0" applyFont="1" applyBorder="1"/>
    <xf numFmtId="0" fontId="1" fillId="0" borderId="0" xfId="0" applyFont="1" applyAlignment="1"/>
    <xf numFmtId="44" fontId="2" fillId="0" borderId="24" xfId="2" applyFont="1" applyBorder="1" applyAlignment="1">
      <alignment horizontal="center"/>
    </xf>
    <xf numFmtId="164" fontId="5" fillId="5" borderId="27" xfId="1" applyNumberFormat="1" applyFont="1" applyFill="1" applyBorder="1"/>
    <xf numFmtId="49" fontId="1" fillId="0" borderId="27" xfId="0" applyNumberFormat="1" applyFont="1" applyFill="1" applyBorder="1" applyAlignment="1">
      <alignment horizontal="center"/>
    </xf>
    <xf numFmtId="0" fontId="1" fillId="0" borderId="27" xfId="5" applyFill="1" applyBorder="1" applyAlignment="1"/>
    <xf numFmtId="0" fontId="2" fillId="0" borderId="0" xfId="5" applyFont="1" applyFill="1" applyAlignment="1">
      <alignment horizontal="left"/>
    </xf>
    <xf numFmtId="0" fontId="2" fillId="0" borderId="27" xfId="5" applyFont="1" applyFill="1" applyBorder="1" applyAlignment="1">
      <alignment horizontal="left"/>
    </xf>
    <xf numFmtId="0" fontId="12" fillId="0" borderId="0" xfId="5" applyFont="1"/>
    <xf numFmtId="0" fontId="35" fillId="9" borderId="0" xfId="5" applyFont="1" applyFill="1"/>
    <xf numFmtId="0" fontId="36" fillId="9" borderId="0" xfId="5" applyFont="1" applyFill="1"/>
    <xf numFmtId="0" fontId="37" fillId="0" borderId="0" xfId="5" applyFont="1"/>
    <xf numFmtId="0" fontId="8" fillId="0" borderId="0" xfId="5" applyFont="1"/>
    <xf numFmtId="0" fontId="38" fillId="0" borderId="0" xfId="5" applyFont="1"/>
    <xf numFmtId="0" fontId="6" fillId="0" borderId="0" xfId="5" applyFont="1" applyAlignment="1"/>
    <xf numFmtId="0" fontId="6" fillId="0" borderId="0" xfId="5" applyFont="1" applyBorder="1" applyAlignment="1">
      <alignment horizontal="center"/>
    </xf>
    <xf numFmtId="0" fontId="5" fillId="0" borderId="0" xfId="5" applyFont="1"/>
    <xf numFmtId="0" fontId="0" fillId="0" borderId="27" xfId="0" applyBorder="1"/>
    <xf numFmtId="0" fontId="18" fillId="0" borderId="27" xfId="0" applyFont="1" applyBorder="1"/>
    <xf numFmtId="1" fontId="18" fillId="0" borderId="27" xfId="0" applyNumberFormat="1" applyFont="1" applyFill="1" applyBorder="1" applyAlignment="1">
      <alignment horizontal="center"/>
    </xf>
    <xf numFmtId="0" fontId="2" fillId="0" borderId="12" xfId="5" applyFont="1" applyBorder="1"/>
    <xf numFmtId="44" fontId="2" fillId="0" borderId="52" xfId="2" applyFont="1" applyBorder="1" applyAlignment="1">
      <alignment horizontal="center"/>
    </xf>
    <xf numFmtId="0" fontId="38" fillId="0" borderId="4" xfId="5" applyFont="1" applyBorder="1"/>
    <xf numFmtId="0" fontId="6" fillId="0" borderId="27" xfId="5" applyFont="1" applyBorder="1"/>
    <xf numFmtId="0" fontId="6" fillId="0" borderId="18" xfId="5" applyFont="1" applyBorder="1"/>
    <xf numFmtId="0" fontId="6" fillId="0" borderId="25" xfId="5" applyFont="1" applyBorder="1"/>
    <xf numFmtId="0" fontId="6" fillId="0" borderId="4" xfId="4" applyFont="1" applyFill="1" applyBorder="1" applyAlignment="1"/>
    <xf numFmtId="17" fontId="6" fillId="0" borderId="4" xfId="4" quotePrefix="1" applyNumberFormat="1" applyFont="1" applyFill="1" applyBorder="1" applyAlignment="1"/>
    <xf numFmtId="1" fontId="1" fillId="0" borderId="4" xfId="5" applyNumberFormat="1" applyFont="1" applyBorder="1"/>
    <xf numFmtId="1" fontId="6" fillId="0" borderId="4" xfId="4" quotePrefix="1" applyNumberFormat="1" applyFont="1" applyFill="1" applyBorder="1" applyAlignment="1"/>
    <xf numFmtId="44" fontId="5" fillId="0" borderId="27" xfId="0" applyNumberFormat="1" applyFont="1" applyFill="1" applyBorder="1"/>
    <xf numFmtId="44" fontId="1" fillId="0" borderId="1" xfId="0" applyNumberFormat="1" applyFont="1" applyFill="1" applyBorder="1"/>
    <xf numFmtId="49" fontId="1" fillId="0" borderId="0" xfId="0" applyNumberFormat="1" applyFont="1" applyBorder="1" applyAlignment="1">
      <alignment horizontal="center" wrapText="1"/>
    </xf>
    <xf numFmtId="49" fontId="0" fillId="0" borderId="0" xfId="0" applyNumberFormat="1" applyBorder="1" applyAlignment="1">
      <alignment horizontal="center" wrapText="1"/>
    </xf>
    <xf numFmtId="43" fontId="5" fillId="0" borderId="24" xfId="0" applyNumberFormat="1" applyFont="1" applyBorder="1"/>
    <xf numFmtId="43" fontId="5" fillId="0" borderId="24" xfId="0" applyNumberFormat="1" applyFont="1" applyFill="1" applyBorder="1"/>
    <xf numFmtId="43" fontId="5" fillId="0" borderId="24" xfId="1" applyFont="1" applyFill="1" applyBorder="1"/>
    <xf numFmtId="44" fontId="5" fillId="0" borderId="24" xfId="0" applyNumberFormat="1" applyFont="1" applyFill="1" applyBorder="1"/>
    <xf numFmtId="0" fontId="10" fillId="0" borderId="0" xfId="0" applyFont="1" applyAlignment="1">
      <alignment horizontal="center"/>
    </xf>
    <xf numFmtId="0" fontId="0" fillId="0" borderId="4" xfId="0" applyBorder="1" applyAlignment="1">
      <alignment horizontal="center"/>
    </xf>
    <xf numFmtId="0" fontId="10" fillId="0" borderId="0" xfId="0" applyFont="1" applyBorder="1" applyAlignment="1">
      <alignment horizontal="center"/>
    </xf>
    <xf numFmtId="43" fontId="8" fillId="4" borderId="2" xfId="1" applyFont="1" applyFill="1" applyBorder="1" applyAlignment="1">
      <alignment horizontal="center"/>
    </xf>
    <xf numFmtId="0" fontId="9" fillId="0" borderId="0" xfId="0" applyFont="1" applyAlignment="1">
      <alignment horizontal="center"/>
    </xf>
    <xf numFmtId="0" fontId="10" fillId="0" borderId="0" xfId="0" applyFont="1" applyAlignment="1">
      <alignment horizontal="center"/>
    </xf>
    <xf numFmtId="0" fontId="7" fillId="0" borderId="0" xfId="0" applyFont="1" applyAlignment="1">
      <alignment horizontal="left" wrapText="1"/>
    </xf>
    <xf numFmtId="0" fontId="6" fillId="0" borderId="0" xfId="0" applyFont="1" applyAlignment="1">
      <alignment horizontal="left" wrapText="1"/>
    </xf>
    <xf numFmtId="0" fontId="6" fillId="0" borderId="4" xfId="5" applyFont="1" applyBorder="1" applyAlignment="1">
      <alignment horizontal="center"/>
    </xf>
    <xf numFmtId="0" fontId="6" fillId="0" borderId="0" xfId="5" applyFont="1" applyAlignment="1">
      <alignment horizontal="left" vertical="top" wrapText="1"/>
    </xf>
    <xf numFmtId="0" fontId="6" fillId="0" borderId="19" xfId="5" applyFont="1" applyBorder="1" applyAlignment="1">
      <alignment horizontal="center"/>
    </xf>
    <xf numFmtId="0" fontId="6" fillId="0" borderId="9" xfId="5" applyFont="1" applyBorder="1" applyAlignment="1">
      <alignment horizontal="center"/>
    </xf>
    <xf numFmtId="0" fontId="6" fillId="0" borderId="18" xfId="5" applyFont="1" applyBorder="1" applyAlignment="1">
      <alignment horizontal="center"/>
    </xf>
    <xf numFmtId="0" fontId="12" fillId="0" borderId="0" xfId="5" applyFont="1" applyAlignment="1">
      <alignment wrapText="1"/>
    </xf>
    <xf numFmtId="0" fontId="23" fillId="7" borderId="0" xfId="0" applyFont="1" applyFill="1" applyAlignment="1">
      <alignment horizontal="center"/>
    </xf>
    <xf numFmtId="10" fontId="5" fillId="0" borderId="27" xfId="3" applyNumberFormat="1" applyFont="1" applyBorder="1" applyAlignment="1">
      <alignment horizontal="center"/>
    </xf>
    <xf numFmtId="0" fontId="10" fillId="3" borderId="0" xfId="0" applyFont="1" applyFill="1" applyAlignment="1">
      <alignment horizontal="center"/>
    </xf>
    <xf numFmtId="0" fontId="7" fillId="0" borderId="0" xfId="0" applyFont="1" applyFill="1" applyBorder="1" applyAlignment="1">
      <alignment horizontal="center"/>
    </xf>
    <xf numFmtId="14" fontId="1" fillId="0" borderId="4" xfId="5" applyNumberFormat="1" applyFont="1" applyBorder="1" applyAlignment="1">
      <alignment horizontal="center"/>
    </xf>
    <xf numFmtId="0" fontId="1" fillId="0" borderId="4" xfId="5" applyBorder="1" applyAlignment="1">
      <alignment horizontal="center"/>
    </xf>
    <xf numFmtId="14" fontId="1" fillId="0" borderId="4" xfId="5" applyNumberFormat="1" applyBorder="1" applyAlignment="1">
      <alignment horizontal="center"/>
    </xf>
    <xf numFmtId="0" fontId="42" fillId="0" borderId="0" xfId="0" applyFont="1" applyAlignment="1">
      <alignment horizontal="centerContinuous" vertical="center"/>
    </xf>
    <xf numFmtId="0" fontId="43" fillId="0" borderId="0" xfId="0" applyFont="1" applyAlignment="1">
      <alignment horizontal="centerContinuous"/>
    </xf>
    <xf numFmtId="0" fontId="43" fillId="0" borderId="0" xfId="0" applyFont="1"/>
    <xf numFmtId="0" fontId="44" fillId="0" borderId="0" xfId="0" applyFont="1" applyAlignment="1">
      <alignment horizontal="centerContinuous" vertical="center"/>
    </xf>
    <xf numFmtId="0" fontId="43" fillId="0" borderId="0" xfId="0" applyFont="1" applyAlignment="1">
      <alignment vertical="center"/>
    </xf>
    <xf numFmtId="0" fontId="45" fillId="0" borderId="0" xfId="0" applyFont="1" applyAlignment="1">
      <alignment vertical="center"/>
    </xf>
    <xf numFmtId="0" fontId="43" fillId="0" borderId="0" xfId="0" applyFont="1" applyAlignment="1">
      <alignment horizontal="left" vertical="center"/>
    </xf>
    <xf numFmtId="0" fontId="43" fillId="0" borderId="0" xfId="0" applyFont="1" applyAlignment="1">
      <alignment horizontal="left" vertical="center" indent="2"/>
    </xf>
    <xf numFmtId="0" fontId="46" fillId="0" borderId="0" xfId="0" applyFont="1" applyAlignment="1">
      <alignment vertical="center"/>
    </xf>
    <xf numFmtId="0" fontId="47" fillId="0" borderId="0" xfId="0" applyFont="1" applyAlignment="1">
      <alignment vertical="center"/>
    </xf>
    <xf numFmtId="0" fontId="1" fillId="0" borderId="0" xfId="0" applyFont="1" applyFill="1"/>
    <xf numFmtId="0" fontId="39" fillId="0" borderId="0" xfId="0" applyFont="1" applyAlignment="1">
      <alignment vertical="center"/>
    </xf>
    <xf numFmtId="14" fontId="6" fillId="0" borderId="4" xfId="4" applyNumberFormat="1" applyFont="1" applyFill="1" applyBorder="1" applyAlignment="1"/>
    <xf numFmtId="0" fontId="6" fillId="0" borderId="10" xfId="5" applyFont="1" applyBorder="1" applyAlignment="1">
      <alignment vertical="top" wrapText="1"/>
    </xf>
    <xf numFmtId="0" fontId="6" fillId="0" borderId="11" xfId="5" applyFont="1" applyBorder="1" applyAlignment="1">
      <alignment vertical="top" wrapText="1"/>
    </xf>
    <xf numFmtId="0" fontId="6" fillId="0" borderId="15" xfId="5" applyFont="1" applyBorder="1" applyAlignment="1">
      <alignment vertical="top" wrapText="1"/>
    </xf>
    <xf numFmtId="0" fontId="6" fillId="0" borderId="29" xfId="5" applyFont="1" applyBorder="1" applyAlignment="1">
      <alignment vertical="top" wrapText="1"/>
    </xf>
    <xf numFmtId="0" fontId="6" fillId="0" borderId="0" xfId="5" applyFont="1" applyBorder="1" applyAlignment="1">
      <alignment vertical="top" wrapText="1"/>
    </xf>
    <xf numFmtId="0" fontId="6" fillId="0" borderId="30" xfId="5" applyFont="1" applyBorder="1" applyAlignment="1">
      <alignment vertical="top" wrapText="1"/>
    </xf>
    <xf numFmtId="0" fontId="6" fillId="0" borderId="12" xfId="5" applyFont="1" applyBorder="1" applyAlignment="1">
      <alignment vertical="top" wrapText="1"/>
    </xf>
    <xf numFmtId="0" fontId="6" fillId="0" borderId="13" xfId="5" applyFont="1" applyBorder="1" applyAlignment="1">
      <alignment vertical="top" wrapText="1"/>
    </xf>
    <xf numFmtId="0" fontId="6" fillId="0" borderId="14" xfId="5" applyFont="1" applyBorder="1" applyAlignment="1">
      <alignment vertical="top" wrapText="1"/>
    </xf>
    <xf numFmtId="0" fontId="6" fillId="0" borderId="0" xfId="5" applyFont="1" applyAlignment="1">
      <alignment vertical="top" wrapText="1"/>
    </xf>
    <xf numFmtId="0" fontId="6" fillId="0" borderId="4" xfId="5" applyFont="1" applyBorder="1" applyAlignment="1"/>
    <xf numFmtId="0" fontId="6" fillId="0" borderId="0" xfId="5" applyFont="1" applyBorder="1" applyAlignment="1"/>
    <xf numFmtId="0" fontId="23" fillId="7" borderId="0" xfId="5" applyFont="1" applyFill="1" applyAlignment="1"/>
    <xf numFmtId="0" fontId="9" fillId="0" borderId="0" xfId="5" applyFont="1" applyAlignment="1">
      <alignment horizontal="centerContinuous"/>
    </xf>
    <xf numFmtId="0" fontId="10" fillId="0" borderId="0" xfId="5" applyFont="1" applyAlignment="1">
      <alignment horizontal="centerContinuous"/>
    </xf>
    <xf numFmtId="0" fontId="7" fillId="0" borderId="0" xfId="0" applyFont="1" applyAlignment="1">
      <alignment vertical="center"/>
    </xf>
    <xf numFmtId="0" fontId="43" fillId="0" borderId="0" xfId="0" applyFont="1" applyFill="1"/>
    <xf numFmtId="0" fontId="6" fillId="0" borderId="20" xfId="0" applyFont="1" applyBorder="1" applyAlignment="1">
      <alignment horizontal="centerContinuous"/>
    </xf>
    <xf numFmtId="0" fontId="6" fillId="0" borderId="21" xfId="0" applyFont="1" applyBorder="1" applyAlignment="1">
      <alignment horizontal="centerContinuous"/>
    </xf>
    <xf numFmtId="0" fontId="2" fillId="0" borderId="4" xfId="0" applyNumberFormat="1" applyFont="1" applyBorder="1" applyAlignment="1"/>
    <xf numFmtId="0" fontId="7" fillId="0" borderId="4" xfId="0" applyNumberFormat="1" applyFont="1" applyBorder="1" applyAlignment="1"/>
    <xf numFmtId="0" fontId="7" fillId="0" borderId="4" xfId="0" applyFont="1" applyBorder="1" applyAlignment="1">
      <alignment horizontal="center"/>
    </xf>
    <xf numFmtId="14" fontId="7" fillId="0" borderId="4" xfId="0" applyNumberFormat="1" applyFont="1" applyBorder="1" applyAlignment="1"/>
    <xf numFmtId="14" fontId="6" fillId="0" borderId="0" xfId="0" applyNumberFormat="1" applyFont="1" applyBorder="1" applyAlignment="1"/>
    <xf numFmtId="0" fontId="7" fillId="0" borderId="4" xfId="0" applyFont="1" applyBorder="1"/>
    <xf numFmtId="0" fontId="9" fillId="0" borderId="0" xfId="0" applyFont="1" applyAlignment="1">
      <alignment horizontal="centerContinuous"/>
    </xf>
    <xf numFmtId="0" fontId="6" fillId="0" borderId="0" xfId="0" applyFont="1" applyAlignment="1">
      <alignment horizontal="centerContinuous"/>
    </xf>
    <xf numFmtId="0" fontId="10" fillId="0" borderId="0" xfId="0" applyFont="1" applyAlignment="1">
      <alignment horizontal="centerContinuous"/>
    </xf>
    <xf numFmtId="0" fontId="7" fillId="0" borderId="10" xfId="0" applyFont="1" applyBorder="1"/>
    <xf numFmtId="0" fontId="7" fillId="0" borderId="11" xfId="0" applyFont="1" applyBorder="1"/>
    <xf numFmtId="0" fontId="7" fillId="0" borderId="15" xfId="0" applyFont="1" applyBorder="1" applyAlignment="1">
      <alignment horizontal="center"/>
    </xf>
    <xf numFmtId="0" fontId="7" fillId="0" borderId="10" xfId="0" applyFont="1" applyBorder="1" applyAlignment="1">
      <alignment horizontal="centerContinuous"/>
    </xf>
    <xf numFmtId="0" fontId="7" fillId="0" borderId="11" xfId="0" applyFont="1" applyBorder="1" applyAlignment="1">
      <alignment horizontal="centerContinuous"/>
    </xf>
    <xf numFmtId="0" fontId="7" fillId="0" borderId="15" xfId="0" applyFont="1" applyBorder="1" applyAlignment="1">
      <alignment horizontal="centerContinuous"/>
    </xf>
    <xf numFmtId="0" fontId="7" fillId="0" borderId="15" xfId="0" applyFont="1" applyBorder="1"/>
    <xf numFmtId="0" fontId="7" fillId="0" borderId="10" xfId="0" applyFont="1" applyBorder="1" applyAlignment="1"/>
    <xf numFmtId="0" fontId="7" fillId="0" borderId="21" xfId="0" applyFont="1" applyBorder="1" applyAlignment="1">
      <alignment vertical="center" wrapText="1"/>
    </xf>
    <xf numFmtId="0" fontId="7" fillId="0" borderId="15" xfId="0" applyFont="1" applyBorder="1" applyAlignment="1">
      <alignment vertical="center"/>
    </xf>
    <xf numFmtId="0" fontId="7" fillId="0" borderId="14" xfId="0" applyFont="1" applyBorder="1" applyAlignment="1">
      <alignment horizontal="center" wrapText="1"/>
    </xf>
    <xf numFmtId="0" fontId="7" fillId="0" borderId="13" xfId="0" applyFont="1" applyBorder="1" applyAlignment="1">
      <alignment horizontal="center" wrapText="1"/>
    </xf>
    <xf numFmtId="0" fontId="7" fillId="0" borderId="57" xfId="5" applyFont="1" applyBorder="1" applyAlignment="1">
      <alignment horizontal="center" wrapText="1"/>
    </xf>
    <xf numFmtId="0" fontId="7" fillId="0" borderId="53" xfId="0" applyFont="1" applyBorder="1" applyAlignment="1">
      <alignment horizontal="center" wrapText="1"/>
    </xf>
    <xf numFmtId="0" fontId="7" fillId="0" borderId="51" xfId="5" applyFont="1" applyBorder="1" applyAlignment="1">
      <alignment horizontal="center" wrapText="1"/>
    </xf>
    <xf numFmtId="0" fontId="7" fillId="0" borderId="33" xfId="0" applyFont="1" applyBorder="1" applyAlignment="1">
      <alignment horizontal="center" wrapText="1"/>
    </xf>
    <xf numFmtId="0" fontId="7" fillId="0" borderId="23" xfId="0" applyFont="1" applyBorder="1" applyAlignment="1">
      <alignment horizontal="centerContinuous" wrapText="1"/>
    </xf>
    <xf numFmtId="0" fontId="7" fillId="0" borderId="52" xfId="0" applyFont="1" applyBorder="1" applyAlignment="1">
      <alignment horizontal="centerContinuous" vertical="center" wrapText="1"/>
    </xf>
    <xf numFmtId="0" fontId="0" fillId="0" borderId="4" xfId="0" applyBorder="1"/>
    <xf numFmtId="0" fontId="2" fillId="0" borderId="4" xfId="0" applyFont="1" applyBorder="1" applyAlignment="1"/>
    <xf numFmtId="0" fontId="2" fillId="0" borderId="4" xfId="0" applyFont="1" applyBorder="1"/>
    <xf numFmtId="0" fontId="48" fillId="0" borderId="0" xfId="0" applyFont="1" applyAlignment="1">
      <alignment horizontal="centerContinuous"/>
    </xf>
    <xf numFmtId="0" fontId="48" fillId="0" borderId="0" xfId="0" applyFont="1" applyAlignment="1">
      <alignment horizontal="center"/>
    </xf>
    <xf numFmtId="0" fontId="7" fillId="0" borderId="23" xfId="0" applyFont="1" applyBorder="1" applyAlignment="1">
      <alignment horizontal="center" wrapText="1"/>
    </xf>
    <xf numFmtId="0" fontId="7" fillId="0" borderId="12" xfId="0" applyFont="1" applyBorder="1" applyAlignment="1">
      <alignment wrapText="1"/>
    </xf>
    <xf numFmtId="0" fontId="7" fillId="0" borderId="13" xfId="0" applyFont="1" applyBorder="1" applyAlignment="1">
      <alignment wrapText="1"/>
    </xf>
    <xf numFmtId="0" fontId="7" fillId="0" borderId="12" xfId="0" applyFont="1" applyBorder="1" applyAlignment="1">
      <alignment horizontal="center" wrapText="1"/>
    </xf>
    <xf numFmtId="0" fontId="6" fillId="0" borderId="0" xfId="0" applyFont="1" applyAlignment="1">
      <alignment wrapText="1"/>
    </xf>
    <xf numFmtId="0" fontId="7" fillId="0" borderId="33" xfId="0" applyFont="1" applyBorder="1" applyAlignment="1">
      <alignment horizontal="center"/>
    </xf>
    <xf numFmtId="0" fontId="27" fillId="5" borderId="25" xfId="0" applyFont="1" applyFill="1" applyBorder="1"/>
    <xf numFmtId="0" fontId="5" fillId="5" borderId="25" xfId="0" applyFont="1" applyFill="1" applyBorder="1" applyAlignment="1">
      <alignment horizontal="center"/>
    </xf>
    <xf numFmtId="43" fontId="5" fillId="5" borderId="25" xfId="1" applyFont="1" applyFill="1" applyBorder="1"/>
    <xf numFmtId="9" fontId="5" fillId="5" borderId="25" xfId="3" applyFont="1" applyFill="1" applyBorder="1"/>
    <xf numFmtId="0" fontId="5" fillId="5" borderId="25" xfId="0" applyFont="1" applyFill="1" applyBorder="1"/>
    <xf numFmtId="0" fontId="7" fillId="0" borderId="20" xfId="0" applyFont="1" applyBorder="1" applyAlignment="1">
      <alignment horizontal="centerContinuous"/>
    </xf>
    <xf numFmtId="0" fontId="7" fillId="0" borderId="21" xfId="0" applyFont="1" applyBorder="1" applyAlignment="1">
      <alignment horizontal="centerContinuous"/>
    </xf>
    <xf numFmtId="0" fontId="7" fillId="0" borderId="33" xfId="0" applyFont="1" applyBorder="1"/>
    <xf numFmtId="0" fontId="7" fillId="0" borderId="10" xfId="0" applyFont="1" applyBorder="1" applyAlignment="1">
      <alignment horizontal="center"/>
    </xf>
    <xf numFmtId="0" fontId="7" fillId="0" borderId="12" xfId="0" applyFont="1" applyBorder="1" applyAlignment="1">
      <alignment horizontal="center"/>
    </xf>
    <xf numFmtId="0" fontId="7" fillId="0" borderId="32" xfId="0" applyFont="1" applyBorder="1" applyAlignment="1">
      <alignment horizontal="center"/>
    </xf>
    <xf numFmtId="0" fontId="7" fillId="0" borderId="58" xfId="0" applyFont="1" applyBorder="1"/>
    <xf numFmtId="0" fontId="7" fillId="0" borderId="55" xfId="0" applyFont="1" applyBorder="1" applyAlignment="1">
      <alignment horizontal="center" wrapText="1"/>
    </xf>
    <xf numFmtId="0" fontId="7" fillId="0" borderId="56" xfId="0" applyFont="1" applyBorder="1" applyAlignment="1">
      <alignment horizontal="center" wrapText="1"/>
    </xf>
    <xf numFmtId="0" fontId="7" fillId="0" borderId="54" xfId="0" applyFont="1" applyBorder="1" applyAlignment="1">
      <alignment horizontal="centerContinuous"/>
    </xf>
    <xf numFmtId="0" fontId="7" fillId="0" borderId="48" xfId="0" applyFont="1" applyBorder="1" applyAlignment="1">
      <alignment horizontal="centerContinuous"/>
    </xf>
    <xf numFmtId="0" fontId="23" fillId="7" borderId="0" xfId="0" applyFont="1" applyFill="1" applyAlignment="1"/>
    <xf numFmtId="0" fontId="2" fillId="0" borderId="4" xfId="0" applyNumberFormat="1" applyFont="1" applyBorder="1" applyAlignment="1">
      <alignment wrapText="1"/>
    </xf>
    <xf numFmtId="0" fontId="0" fillId="0" borderId="4" xfId="0" applyBorder="1" applyAlignment="1">
      <alignment horizontal="center" wrapText="1"/>
    </xf>
    <xf numFmtId="0" fontId="10" fillId="0" borderId="0" xfId="0" applyFont="1" applyBorder="1" applyAlignment="1">
      <alignment horizontal="centerContinuous"/>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13" xfId="0" applyFont="1" applyBorder="1" applyAlignment="1">
      <alignment horizontal="center" vertical="center"/>
    </xf>
    <xf numFmtId="0" fontId="7" fillId="0" borderId="13" xfId="0" applyFont="1" applyBorder="1" applyAlignment="1">
      <alignment horizontal="center" vertical="center" wrapText="1"/>
    </xf>
    <xf numFmtId="0" fontId="7" fillId="0" borderId="20" xfId="0" applyFont="1" applyBorder="1" applyAlignment="1">
      <alignment horizontal="center"/>
    </xf>
    <xf numFmtId="0" fontId="7" fillId="0" borderId="21"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vertical="center"/>
    </xf>
    <xf numFmtId="0" fontId="7" fillId="0" borderId="22" xfId="0" applyFont="1" applyBorder="1" applyAlignment="1">
      <alignment horizontal="center" vertical="center" wrapText="1"/>
    </xf>
    <xf numFmtId="0" fontId="7" fillId="0" borderId="14" xfId="0" applyFont="1" applyBorder="1" applyAlignment="1">
      <alignment horizontal="center" vertical="center"/>
    </xf>
    <xf numFmtId="0" fontId="1" fillId="0" borderId="18" xfId="0" applyFont="1" applyBorder="1" applyAlignment="1">
      <alignment horizontal="center" wrapText="1"/>
    </xf>
    <xf numFmtId="0" fontId="19" fillId="0" borderId="10" xfId="0" applyFont="1" applyBorder="1" applyAlignment="1">
      <alignment horizontal="centerContinuous"/>
    </xf>
    <xf numFmtId="0" fontId="19" fillId="0" borderId="11" xfId="0" applyFont="1" applyBorder="1" applyAlignment="1">
      <alignment horizontal="centerContinuous"/>
    </xf>
    <xf numFmtId="0" fontId="19" fillId="0" borderId="15" xfId="0" applyFont="1" applyBorder="1" applyAlignment="1">
      <alignment horizontal="centerContinuous"/>
    </xf>
    <xf numFmtId="0" fontId="19" fillId="0" borderId="15" xfId="0" applyFont="1" applyBorder="1" applyAlignment="1">
      <alignment horizontal="center"/>
    </xf>
    <xf numFmtId="0" fontId="6" fillId="0" borderId="36" xfId="0" applyFont="1" applyBorder="1" applyAlignment="1">
      <alignment horizontal="center" wrapText="1"/>
    </xf>
    <xf numFmtId="0" fontId="0" fillId="0" borderId="36" xfId="0" applyBorder="1" applyAlignment="1">
      <alignment horizontal="center" wrapText="1"/>
    </xf>
    <xf numFmtId="0" fontId="6" fillId="0" borderId="36" xfId="0" applyFont="1" applyBorder="1" applyAlignment="1">
      <alignment horizontal="center"/>
    </xf>
    <xf numFmtId="0" fontId="24" fillId="5" borderId="27" xfId="0" applyFont="1" applyFill="1" applyBorder="1" applyAlignment="1">
      <alignment horizontal="centerContinuous"/>
    </xf>
    <xf numFmtId="0" fontId="6" fillId="0" borderId="27" xfId="0" applyFont="1" applyBorder="1" applyAlignment="1">
      <alignment horizontal="centerContinuous"/>
    </xf>
    <xf numFmtId="0" fontId="5" fillId="0" borderId="27" xfId="0" applyFont="1" applyBorder="1" applyAlignment="1">
      <alignment horizontal="centerContinuous" wrapText="1"/>
    </xf>
    <xf numFmtId="0" fontId="23" fillId="6" borderId="0" xfId="0" applyFont="1" applyFill="1" applyAlignment="1"/>
    <xf numFmtId="0" fontId="21" fillId="0" borderId="0" xfId="0" applyFont="1" applyAlignment="1">
      <alignment horizontal="centerContinuous"/>
    </xf>
    <xf numFmtId="0" fontId="7" fillId="4" borderId="47" xfId="0" applyFont="1" applyFill="1" applyBorder="1" applyAlignment="1">
      <alignment horizontal="centerContinuous"/>
    </xf>
    <xf numFmtId="0" fontId="7" fillId="4" borderId="48" xfId="0" applyFont="1" applyFill="1" applyBorder="1" applyAlignment="1">
      <alignment horizontal="centerContinuous"/>
    </xf>
    <xf numFmtId="0" fontId="23" fillId="6" borderId="0" xfId="0" applyFont="1" applyFill="1" applyAlignment="1">
      <alignment horizontal="centerContinuous"/>
    </xf>
    <xf numFmtId="0" fontId="6" fillId="3" borderId="19" xfId="0" applyFont="1" applyFill="1" applyBorder="1" applyAlignment="1">
      <alignment horizontal="centerContinuous"/>
    </xf>
    <xf numFmtId="0" fontId="6" fillId="3" borderId="9" xfId="0" applyFont="1" applyFill="1" applyBorder="1" applyAlignment="1">
      <alignment horizontal="centerContinuous"/>
    </xf>
    <xf numFmtId="0" fontId="8" fillId="3" borderId="19" xfId="0" applyFont="1" applyFill="1" applyBorder="1" applyAlignment="1">
      <alignment horizontal="centerContinuous"/>
    </xf>
    <xf numFmtId="0" fontId="8" fillId="3" borderId="9" xfId="0" applyFont="1" applyFill="1" applyBorder="1" applyAlignment="1">
      <alignment horizontal="centerContinuous"/>
    </xf>
    <xf numFmtId="0" fontId="6" fillId="0" borderId="0" xfId="5" applyFont="1" applyAlignment="1">
      <alignment vertical="top"/>
    </xf>
    <xf numFmtId="0" fontId="14" fillId="0" borderId="7" xfId="0" applyFont="1" applyBorder="1" applyAlignment="1">
      <alignment horizontal="centerContinuous"/>
    </xf>
    <xf numFmtId="0" fontId="4" fillId="0" borderId="7" xfId="0" applyFont="1" applyBorder="1" applyAlignment="1">
      <alignment horizontal="centerContinuous"/>
    </xf>
    <xf numFmtId="43" fontId="6" fillId="2" borderId="10" xfId="1" applyFont="1" applyFill="1" applyBorder="1" applyAlignment="1"/>
    <xf numFmtId="43" fontId="6" fillId="2" borderId="15" xfId="1" applyFont="1" applyFill="1" applyBorder="1" applyAlignment="1"/>
    <xf numFmtId="43" fontId="6" fillId="2" borderId="29" xfId="1" applyFont="1" applyFill="1" applyBorder="1" applyAlignment="1"/>
    <xf numFmtId="43" fontId="6" fillId="2" borderId="30" xfId="1" applyFont="1" applyFill="1" applyBorder="1" applyAlignment="1"/>
    <xf numFmtId="43" fontId="6" fillId="2" borderId="12" xfId="1" applyFont="1" applyFill="1" applyBorder="1" applyAlignment="1"/>
    <xf numFmtId="43" fontId="6" fillId="2" borderId="14" xfId="1" applyFont="1" applyFill="1" applyBorder="1" applyAlignment="1"/>
    <xf numFmtId="0" fontId="7" fillId="3" borderId="45" xfId="0" applyFont="1" applyFill="1" applyBorder="1" applyAlignment="1">
      <alignment horizontal="centerContinuous"/>
    </xf>
    <xf numFmtId="0" fontId="7" fillId="3" borderId="46" xfId="0" applyFont="1" applyFill="1" applyBorder="1" applyAlignment="1">
      <alignment horizontal="centerContinuous"/>
    </xf>
    <xf numFmtId="0" fontId="7" fillId="3" borderId="28" xfId="0" applyFont="1" applyFill="1" applyBorder="1" applyAlignment="1">
      <alignment horizontal="centerContinuous"/>
    </xf>
    <xf numFmtId="43" fontId="5" fillId="6" borderId="0" xfId="0" applyNumberFormat="1" applyFont="1" applyFill="1" applyBorder="1"/>
    <xf numFmtId="0" fontId="6" fillId="6" borderId="0" xfId="0" applyFont="1" applyFill="1" applyBorder="1" applyAlignment="1">
      <alignment horizontal="center"/>
    </xf>
    <xf numFmtId="43" fontId="6" fillId="6" borderId="0" xfId="0" applyNumberFormat="1" applyFont="1" applyFill="1" applyBorder="1" applyAlignment="1">
      <alignment horizontal="center"/>
    </xf>
    <xf numFmtId="0" fontId="1" fillId="6" borderId="0" xfId="0" applyFont="1" applyFill="1"/>
    <xf numFmtId="0" fontId="30" fillId="6" borderId="0" xfId="0" applyFont="1" applyFill="1"/>
  </cellXfs>
  <cellStyles count="14">
    <cellStyle name="Comma" xfId="1" builtinId="3"/>
    <cellStyle name="Comma 2" xfId="7" xr:uid="{00000000-0005-0000-0000-000001000000}"/>
    <cellStyle name="Comma 2 2" xfId="10" xr:uid="{00000000-0005-0000-0000-000002000000}"/>
    <cellStyle name="Comma 3" xfId="12" xr:uid="{00000000-0005-0000-0000-000003000000}"/>
    <cellStyle name="Currency" xfId="2" builtinId="4"/>
    <cellStyle name="Hyperlink" xfId="8" builtinId="8"/>
    <cellStyle name="Hyperlink 2" xfId="11" xr:uid="{00000000-0005-0000-0000-000006000000}"/>
    <cellStyle name="Normal" xfId="0" builtinId="0"/>
    <cellStyle name="Normal 2" xfId="4" xr:uid="{00000000-0005-0000-0000-000008000000}"/>
    <cellStyle name="Normal 3" xfId="5" xr:uid="{00000000-0005-0000-0000-000009000000}"/>
    <cellStyle name="Normal 4" xfId="6" xr:uid="{00000000-0005-0000-0000-00000A000000}"/>
    <cellStyle name="Normal 5" xfId="13" xr:uid="{00000000-0005-0000-0000-00000B000000}"/>
    <cellStyle name="Percent" xfId="3" builtinId="5"/>
    <cellStyle name="Percent 2" xfId="9" xr:uid="{00000000-0005-0000-0000-00000D000000}"/>
  </cellStyles>
  <dxfs count="10">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Radio" firstButton="1" lockText="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0</xdr:col>
      <xdr:colOff>390525</xdr:colOff>
      <xdr:row>13</xdr:row>
      <xdr:rowOff>66675</xdr:rowOff>
    </xdr:from>
    <xdr:to>
      <xdr:col>13</xdr:col>
      <xdr:colOff>752475</xdr:colOff>
      <xdr:row>21</xdr:row>
      <xdr:rowOff>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180975" y="3038475"/>
          <a:ext cx="7277100" cy="12287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On-campus stockroom that supplies research materials primarily to sponsored projects and other KU Depts.  Inventory is maintained using a weighted average costing method.  Stockroom rates are based upon average inventory cost plus an overhead charge.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NOTE:</a:t>
          </a:r>
        </a:p>
        <a:p>
          <a:pPr algn="l" rtl="0">
            <a:defRPr sz="1000"/>
          </a:pPr>
          <a:r>
            <a:rPr lang="en-US" sz="1000" b="0" i="0" u="none" strike="noStrike" baseline="0">
              <a:solidFill>
                <a:srgbClr val="000000"/>
              </a:solidFill>
              <a:latin typeface="Arial"/>
              <a:cs typeface="Arial"/>
            </a:rPr>
            <a:t>Initial fee structure was approved in writing by Lindy Eakin, VP for Administration &amp; Finance in FY2005.</a:t>
          </a: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133350</xdr:colOff>
      <xdr:row>63</xdr:row>
      <xdr:rowOff>0</xdr:rowOff>
    </xdr:from>
    <xdr:to>
      <xdr:col>14</xdr:col>
      <xdr:colOff>400050</xdr:colOff>
      <xdr:row>63</xdr:row>
      <xdr:rowOff>0</xdr:rowOff>
    </xdr:to>
    <xdr:sp macro="" textlink="">
      <xdr:nvSpPr>
        <xdr:cNvPr id="1066" name="Line 11">
          <a:extLst>
            <a:ext uri="{FF2B5EF4-FFF2-40B4-BE49-F238E27FC236}">
              <a16:creationId xmlns:a16="http://schemas.microsoft.com/office/drawing/2014/main" id="{00000000-0008-0000-0000-00002A040000}"/>
            </a:ext>
          </a:extLst>
        </xdr:cNvPr>
        <xdr:cNvSpPr>
          <a:spLocks noChangeShapeType="1"/>
        </xdr:cNvSpPr>
      </xdr:nvSpPr>
      <xdr:spPr bwMode="auto">
        <a:xfrm>
          <a:off x="133350" y="11239500"/>
          <a:ext cx="7419975"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10</xdr:col>
          <xdr:colOff>47625</xdr:colOff>
          <xdr:row>23</xdr:row>
          <xdr:rowOff>114300</xdr:rowOff>
        </xdr:from>
        <xdr:to>
          <xdr:col>11</xdr:col>
          <xdr:colOff>38100</xdr:colOff>
          <xdr:row>25</xdr:row>
          <xdr:rowOff>38100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23</xdr:row>
          <xdr:rowOff>114300</xdr:rowOff>
        </xdr:from>
        <xdr:to>
          <xdr:col>13</xdr:col>
          <xdr:colOff>38100</xdr:colOff>
          <xdr:row>25</xdr:row>
          <xdr:rowOff>38100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75</xdr:row>
          <xdr:rowOff>114300</xdr:rowOff>
        </xdr:from>
        <xdr:to>
          <xdr:col>4</xdr:col>
          <xdr:colOff>514350</xdr:colOff>
          <xdr:row>77</xdr:row>
          <xdr:rowOff>57150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75</xdr:row>
          <xdr:rowOff>114300</xdr:rowOff>
        </xdr:from>
        <xdr:to>
          <xdr:col>7</xdr:col>
          <xdr:colOff>628650</xdr:colOff>
          <xdr:row>77</xdr:row>
          <xdr:rowOff>57150</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219075</xdr:colOff>
          <xdr:row>73</xdr:row>
          <xdr:rowOff>9525</xdr:rowOff>
        </xdr:from>
        <xdr:to>
          <xdr:col>7</xdr:col>
          <xdr:colOff>114300</xdr:colOff>
          <xdr:row>74</xdr:row>
          <xdr:rowOff>38100</xdr:rowOff>
        </xdr:to>
        <xdr:sp macro="" textlink="">
          <xdr:nvSpPr>
            <xdr:cNvPr id="25602" name="Option Button 2" hidden="1">
              <a:extLst>
                <a:ext uri="{63B3BB69-23CF-44E3-9099-C40C66FF867C}">
                  <a14:compatExt spid="_x0000_s25602"/>
                </a:ext>
                <a:ext uri="{FF2B5EF4-FFF2-40B4-BE49-F238E27FC236}">
                  <a16:creationId xmlns:a16="http://schemas.microsoft.com/office/drawing/2014/main" id="{00000000-0008-0000-02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73</xdr:row>
          <xdr:rowOff>0</xdr:rowOff>
        </xdr:from>
        <xdr:to>
          <xdr:col>10</xdr:col>
          <xdr:colOff>19050</xdr:colOff>
          <xdr:row>74</xdr:row>
          <xdr:rowOff>28575</xdr:rowOff>
        </xdr:to>
        <xdr:sp macro="" textlink="">
          <xdr:nvSpPr>
            <xdr:cNvPr id="25603" name="Option Button 3" hidden="1">
              <a:extLst>
                <a:ext uri="{63B3BB69-23CF-44E3-9099-C40C66FF867C}">
                  <a14:compatExt spid="_x0000_s25603"/>
                </a:ext>
                <a:ext uri="{FF2B5EF4-FFF2-40B4-BE49-F238E27FC236}">
                  <a16:creationId xmlns:a16="http://schemas.microsoft.com/office/drawing/2014/main" id="{00000000-0008-0000-02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76</xdr:row>
          <xdr:rowOff>0</xdr:rowOff>
        </xdr:from>
        <xdr:to>
          <xdr:col>7</xdr:col>
          <xdr:colOff>114300</xdr:colOff>
          <xdr:row>77</xdr:row>
          <xdr:rowOff>19050</xdr:rowOff>
        </xdr:to>
        <xdr:sp macro="" textlink="">
          <xdr:nvSpPr>
            <xdr:cNvPr id="25605" name="Option Button 5" hidden="1">
              <a:extLst>
                <a:ext uri="{63B3BB69-23CF-44E3-9099-C40C66FF867C}">
                  <a14:compatExt spid="_x0000_s25605"/>
                </a:ext>
                <a:ext uri="{FF2B5EF4-FFF2-40B4-BE49-F238E27FC236}">
                  <a16:creationId xmlns:a16="http://schemas.microsoft.com/office/drawing/2014/main" id="{00000000-0008-0000-02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76</xdr:row>
          <xdr:rowOff>9525</xdr:rowOff>
        </xdr:from>
        <xdr:to>
          <xdr:col>10</xdr:col>
          <xdr:colOff>19050</xdr:colOff>
          <xdr:row>77</xdr:row>
          <xdr:rowOff>28575</xdr:rowOff>
        </xdr:to>
        <xdr:sp macro="" textlink="">
          <xdr:nvSpPr>
            <xdr:cNvPr id="25606" name="Option Button 6" hidden="1">
              <a:extLst>
                <a:ext uri="{63B3BB69-23CF-44E3-9099-C40C66FF867C}">
                  <a14:compatExt spid="_x0000_s25606"/>
                </a:ext>
                <a:ext uri="{FF2B5EF4-FFF2-40B4-BE49-F238E27FC236}">
                  <a16:creationId xmlns:a16="http://schemas.microsoft.com/office/drawing/2014/main" id="{00000000-0008-0000-02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121</xdr:row>
          <xdr:rowOff>0</xdr:rowOff>
        </xdr:from>
        <xdr:to>
          <xdr:col>4</xdr:col>
          <xdr:colOff>971550</xdr:colOff>
          <xdr:row>122</xdr:row>
          <xdr:rowOff>9525</xdr:rowOff>
        </xdr:to>
        <xdr:sp macro="" textlink="">
          <xdr:nvSpPr>
            <xdr:cNvPr id="25607" name="Option Button 7" hidden="1">
              <a:extLst>
                <a:ext uri="{63B3BB69-23CF-44E3-9099-C40C66FF867C}">
                  <a14:compatExt spid="_x0000_s25607"/>
                </a:ext>
                <a:ext uri="{FF2B5EF4-FFF2-40B4-BE49-F238E27FC236}">
                  <a16:creationId xmlns:a16="http://schemas.microsoft.com/office/drawing/2014/main" id="{00000000-0008-0000-0200-00000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121</xdr:row>
          <xdr:rowOff>0</xdr:rowOff>
        </xdr:from>
        <xdr:to>
          <xdr:col>7</xdr:col>
          <xdr:colOff>381000</xdr:colOff>
          <xdr:row>122</xdr:row>
          <xdr:rowOff>19050</xdr:rowOff>
        </xdr:to>
        <xdr:sp macro="" textlink="">
          <xdr:nvSpPr>
            <xdr:cNvPr id="25608" name="Option Button 8" hidden="1">
              <a:extLst>
                <a:ext uri="{63B3BB69-23CF-44E3-9099-C40C66FF867C}">
                  <a14:compatExt spid="_x0000_s25608"/>
                </a:ext>
                <a:ext uri="{FF2B5EF4-FFF2-40B4-BE49-F238E27FC236}">
                  <a16:creationId xmlns:a16="http://schemas.microsoft.com/office/drawing/2014/main" id="{00000000-0008-0000-0200-00000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590550</xdr:colOff>
          <xdr:row>121</xdr:row>
          <xdr:rowOff>0</xdr:rowOff>
        </xdr:from>
        <xdr:to>
          <xdr:col>9</xdr:col>
          <xdr:colOff>152400</xdr:colOff>
          <xdr:row>122</xdr:row>
          <xdr:rowOff>19050</xdr:rowOff>
        </xdr:to>
        <xdr:sp macro="" textlink="">
          <xdr:nvSpPr>
            <xdr:cNvPr id="25609" name="Option Button 9" hidden="1">
              <a:extLst>
                <a:ext uri="{63B3BB69-23CF-44E3-9099-C40C66FF867C}">
                  <a14:compatExt spid="_x0000_s25609"/>
                </a:ext>
                <a:ext uri="{FF2B5EF4-FFF2-40B4-BE49-F238E27FC236}">
                  <a16:creationId xmlns:a16="http://schemas.microsoft.com/office/drawing/2014/main" id="{00000000-0008-0000-0200-00000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don't know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131</xdr:row>
          <xdr:rowOff>0</xdr:rowOff>
        </xdr:from>
        <xdr:to>
          <xdr:col>7</xdr:col>
          <xdr:colOff>114300</xdr:colOff>
          <xdr:row>132</xdr:row>
          <xdr:rowOff>19050</xdr:rowOff>
        </xdr:to>
        <xdr:sp macro="" textlink="">
          <xdr:nvSpPr>
            <xdr:cNvPr id="25611" name="Option Button 11" hidden="1">
              <a:extLst>
                <a:ext uri="{63B3BB69-23CF-44E3-9099-C40C66FF867C}">
                  <a14:compatExt spid="_x0000_s25611"/>
                </a:ext>
                <a:ext uri="{FF2B5EF4-FFF2-40B4-BE49-F238E27FC236}">
                  <a16:creationId xmlns:a16="http://schemas.microsoft.com/office/drawing/2014/main" id="{00000000-0008-0000-0200-00000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131</xdr:row>
          <xdr:rowOff>0</xdr:rowOff>
        </xdr:from>
        <xdr:to>
          <xdr:col>10</xdr:col>
          <xdr:colOff>19050</xdr:colOff>
          <xdr:row>132</xdr:row>
          <xdr:rowOff>19050</xdr:rowOff>
        </xdr:to>
        <xdr:sp macro="" textlink="">
          <xdr:nvSpPr>
            <xdr:cNvPr id="25612" name="Option Button 12" hidden="1">
              <a:extLst>
                <a:ext uri="{63B3BB69-23CF-44E3-9099-C40C66FF867C}">
                  <a14:compatExt spid="_x0000_s25612"/>
                </a:ext>
                <a:ext uri="{FF2B5EF4-FFF2-40B4-BE49-F238E27FC236}">
                  <a16:creationId xmlns:a16="http://schemas.microsoft.com/office/drawing/2014/main" id="{00000000-0008-0000-0200-00000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193</xdr:row>
          <xdr:rowOff>0</xdr:rowOff>
        </xdr:from>
        <xdr:to>
          <xdr:col>8</xdr:col>
          <xdr:colOff>0</xdr:colOff>
          <xdr:row>194</xdr:row>
          <xdr:rowOff>38100</xdr:rowOff>
        </xdr:to>
        <xdr:sp macro="" textlink="">
          <xdr:nvSpPr>
            <xdr:cNvPr id="25614" name="Option Button 14" hidden="1">
              <a:extLst>
                <a:ext uri="{63B3BB69-23CF-44E3-9099-C40C66FF867C}">
                  <a14:compatExt spid="_x0000_s25614"/>
                </a:ext>
                <a:ext uri="{FF2B5EF4-FFF2-40B4-BE49-F238E27FC236}">
                  <a16:creationId xmlns:a16="http://schemas.microsoft.com/office/drawing/2014/main" id="{00000000-0008-0000-0200-00000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Recommended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193</xdr:row>
          <xdr:rowOff>0</xdr:rowOff>
        </xdr:from>
        <xdr:to>
          <xdr:col>9</xdr:col>
          <xdr:colOff>152400</xdr:colOff>
          <xdr:row>194</xdr:row>
          <xdr:rowOff>38100</xdr:rowOff>
        </xdr:to>
        <xdr:sp macro="" textlink="">
          <xdr:nvSpPr>
            <xdr:cNvPr id="25615" name="Option Button 15" hidden="1">
              <a:extLst>
                <a:ext uri="{63B3BB69-23CF-44E3-9099-C40C66FF867C}">
                  <a14:compatExt spid="_x0000_s25615"/>
                </a:ext>
                <a:ext uri="{FF2B5EF4-FFF2-40B4-BE49-F238E27FC236}">
                  <a16:creationId xmlns:a16="http://schemas.microsoft.com/office/drawing/2014/main" id="{00000000-0008-0000-0200-00000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Not Recommended</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180975</xdr:colOff>
      <xdr:row>60</xdr:row>
      <xdr:rowOff>0</xdr:rowOff>
    </xdr:from>
    <xdr:to>
      <xdr:col>8</xdr:col>
      <xdr:colOff>619125</xdr:colOff>
      <xdr:row>63</xdr:row>
      <xdr:rowOff>85725</xdr:rowOff>
    </xdr:to>
    <xdr:sp macro="" textlink="">
      <xdr:nvSpPr>
        <xdr:cNvPr id="4097" name="Text Box 1">
          <a:extLst>
            <a:ext uri="{FF2B5EF4-FFF2-40B4-BE49-F238E27FC236}">
              <a16:creationId xmlns:a16="http://schemas.microsoft.com/office/drawing/2014/main" id="{00000000-0008-0000-0800-000001100000}"/>
            </a:ext>
          </a:extLst>
        </xdr:cNvPr>
        <xdr:cNvSpPr txBox="1">
          <a:spLocks noChangeArrowheads="1"/>
        </xdr:cNvSpPr>
      </xdr:nvSpPr>
      <xdr:spPr bwMode="auto">
        <a:xfrm>
          <a:off x="180975" y="4981575"/>
          <a:ext cx="6943725" cy="5715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Tahoma"/>
              <a:cs typeface="Tahoma"/>
            </a:rPr>
            <a:t>Per KU Policy, the Comptroller’s Office Financial Reporting Unit will provide all depreciation expense costs.  Service centers requesting to include depreciation expense within their service center fee calculations are responsible for contacting the Comptroller’s Office Financial Reporting Unit.</a:t>
          </a:r>
        </a:p>
      </xdr:txBody>
    </xdr:sp>
    <xdr:clientData/>
  </xdr:twoCellAnchor>
  <xdr:twoCellAnchor>
    <xdr:from>
      <xdr:col>0</xdr:col>
      <xdr:colOff>47625</xdr:colOff>
      <xdr:row>54</xdr:row>
      <xdr:rowOff>142875</xdr:rowOff>
    </xdr:from>
    <xdr:to>
      <xdr:col>8</xdr:col>
      <xdr:colOff>590550</xdr:colOff>
      <xdr:row>59</xdr:row>
      <xdr:rowOff>19050</xdr:rowOff>
    </xdr:to>
    <xdr:sp macro="" textlink="">
      <xdr:nvSpPr>
        <xdr:cNvPr id="4098" name="Text Box 2">
          <a:extLst>
            <a:ext uri="{FF2B5EF4-FFF2-40B4-BE49-F238E27FC236}">
              <a16:creationId xmlns:a16="http://schemas.microsoft.com/office/drawing/2014/main" id="{00000000-0008-0000-0800-000002100000}"/>
            </a:ext>
          </a:extLst>
        </xdr:cNvPr>
        <xdr:cNvSpPr txBox="1">
          <a:spLocks noChangeArrowheads="1"/>
        </xdr:cNvSpPr>
      </xdr:nvSpPr>
      <xdr:spPr bwMode="auto">
        <a:xfrm>
          <a:off x="47625" y="4152900"/>
          <a:ext cx="7048500" cy="685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Tahoma"/>
              <a:cs typeface="Tahoma"/>
            </a:rPr>
            <a:t>REMINDER</a:t>
          </a:r>
          <a:r>
            <a:rPr lang="en-US" sz="1000" b="0" i="0" u="none" strike="noStrike" baseline="0">
              <a:solidFill>
                <a:srgbClr val="000000"/>
              </a:solidFill>
              <a:latin typeface="Tahoma"/>
              <a:cs typeface="Tahoma"/>
            </a:rPr>
            <a:t> - Per KU Policy, the purchase cost of a capital item may be recovered through depreciation if equipment usage is a significant part of providing the service, the service center is responsible for providing funds to replace the equipment, and the equipment was not purchased with federal funds.  Capital items include assets with a purchase price greater than or equal to $5,000 and a useful life of at least one year.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83"/>
  <sheetViews>
    <sheetView zoomScaleNormal="100" workbookViewId="0">
      <selection sqref="A1:N1"/>
    </sheetView>
  </sheetViews>
  <sheetFormatPr defaultRowHeight="12.75"/>
  <cols>
    <col min="1" max="1" width="2.7109375" customWidth="1"/>
    <col min="2" max="4" width="3.42578125" customWidth="1"/>
    <col min="5" max="5" width="8.140625" customWidth="1"/>
    <col min="6" max="6" width="11.5703125" customWidth="1"/>
    <col min="7" max="7" width="27.5703125" customWidth="1"/>
    <col min="8" max="8" width="10.140625" bestFit="1" customWidth="1"/>
    <col min="9" max="9" width="4.7109375" style="8" customWidth="1"/>
    <col min="10" max="10" width="10.7109375" style="8" customWidth="1"/>
    <col min="11" max="11" width="4.7109375" customWidth="1"/>
    <col min="12" max="12" width="8.28515625" customWidth="1"/>
    <col min="13" max="13" width="4.7109375" customWidth="1"/>
    <col min="14" max="14" width="8.28515625" customWidth="1"/>
    <col min="15" max="15" width="1.42578125" customWidth="1"/>
    <col min="16" max="16" width="11.85546875" customWidth="1"/>
  </cols>
  <sheetData>
    <row r="1" spans="1:17" s="9" customFormat="1" ht="30.75">
      <c r="A1" s="396" t="s">
        <v>26</v>
      </c>
      <c r="B1" s="396"/>
      <c r="C1" s="396"/>
      <c r="D1" s="396"/>
      <c r="E1" s="396"/>
      <c r="F1" s="396"/>
      <c r="G1" s="396"/>
      <c r="H1" s="396"/>
      <c r="I1" s="396"/>
      <c r="J1" s="396"/>
      <c r="K1" s="396"/>
      <c r="L1" s="396"/>
      <c r="M1" s="396"/>
      <c r="N1" s="396"/>
      <c r="O1" s="19"/>
      <c r="P1" s="19"/>
      <c r="Q1" s="19"/>
    </row>
    <row r="2" spans="1:17" s="22" customFormat="1" ht="18">
      <c r="A2" s="397" t="s">
        <v>45</v>
      </c>
      <c r="B2" s="397"/>
      <c r="C2" s="397"/>
      <c r="D2" s="397"/>
      <c r="E2" s="397"/>
      <c r="F2" s="397"/>
      <c r="G2" s="397"/>
      <c r="H2" s="397"/>
      <c r="I2" s="397"/>
      <c r="J2" s="397"/>
      <c r="K2" s="397"/>
      <c r="L2" s="397"/>
      <c r="M2" s="397"/>
      <c r="N2" s="397"/>
      <c r="O2" s="21"/>
      <c r="P2" s="21"/>
      <c r="Q2" s="21"/>
    </row>
    <row r="3" spans="1:17" s="9" customFormat="1" ht="15">
      <c r="A3" s="27"/>
      <c r="B3" s="27"/>
      <c r="C3" s="27"/>
      <c r="D3" s="27"/>
      <c r="I3" s="28"/>
      <c r="J3" s="28"/>
    </row>
    <row r="4" spans="1:17" s="9" customFormat="1" ht="38.25" customHeight="1">
      <c r="A4" s="398" t="s">
        <v>98</v>
      </c>
      <c r="B4" s="399"/>
      <c r="C4" s="399"/>
      <c r="D4" s="399"/>
      <c r="E4" s="399"/>
      <c r="F4" s="399"/>
      <c r="G4" s="399"/>
      <c r="H4" s="399"/>
      <c r="I4" s="399"/>
      <c r="J4" s="399"/>
      <c r="K4" s="399"/>
      <c r="L4" s="399"/>
      <c r="M4" s="399"/>
      <c r="N4" s="399"/>
    </row>
    <row r="5" spans="1:17" s="9" customFormat="1" ht="15">
      <c r="A5" s="27"/>
      <c r="B5" s="27"/>
      <c r="C5" s="27"/>
      <c r="D5" s="27"/>
      <c r="I5" s="28"/>
      <c r="J5" s="28"/>
    </row>
    <row r="6" spans="1:17" s="9" customFormat="1" ht="14.25">
      <c r="A6" s="25" t="s">
        <v>3</v>
      </c>
      <c r="B6" s="18"/>
      <c r="C6" s="18"/>
      <c r="D6" s="18"/>
      <c r="F6" s="11"/>
      <c r="G6" s="11"/>
      <c r="H6" s="11"/>
      <c r="I6" s="29"/>
      <c r="J6" s="29"/>
      <c r="K6" s="11"/>
      <c r="L6" s="11"/>
    </row>
    <row r="7" spans="1:17" s="9" customFormat="1" ht="14.25">
      <c r="A7" s="25" t="s">
        <v>4</v>
      </c>
      <c r="B7" s="18"/>
      <c r="C7" s="18"/>
      <c r="D7" s="18"/>
      <c r="F7" s="14"/>
      <c r="G7" s="14"/>
      <c r="H7" s="14"/>
      <c r="I7" s="30"/>
      <c r="J7" s="30"/>
      <c r="K7" s="11"/>
      <c r="L7" s="11"/>
      <c r="O7" s="28"/>
    </row>
    <row r="8" spans="1:17" s="9" customFormat="1" ht="14.25">
      <c r="A8" s="25" t="s">
        <v>5</v>
      </c>
      <c r="B8" s="18"/>
      <c r="C8" s="18"/>
      <c r="D8" s="18"/>
      <c r="I8" s="28"/>
      <c r="J8" s="28"/>
      <c r="O8" s="28"/>
    </row>
    <row r="9" spans="1:17" s="9" customFormat="1" ht="15">
      <c r="A9" s="27"/>
      <c r="B9" s="9" t="s">
        <v>6</v>
      </c>
      <c r="F9" s="11"/>
      <c r="G9" s="11"/>
      <c r="H9" s="11"/>
      <c r="I9" s="29"/>
      <c r="J9" s="29"/>
      <c r="K9" s="11"/>
      <c r="L9" s="11"/>
      <c r="O9" s="28"/>
    </row>
    <row r="10" spans="1:17" s="9" customFormat="1" ht="15">
      <c r="A10" s="27"/>
      <c r="B10" s="9" t="s">
        <v>7</v>
      </c>
      <c r="F10" s="11"/>
      <c r="G10" s="11"/>
      <c r="H10" s="11"/>
      <c r="I10" s="29"/>
      <c r="J10" s="29"/>
      <c r="K10" s="11"/>
      <c r="L10" s="11"/>
      <c r="O10" s="28"/>
    </row>
    <row r="11" spans="1:17" s="9" customFormat="1" ht="15">
      <c r="A11" s="27"/>
      <c r="B11" s="9" t="s">
        <v>8</v>
      </c>
      <c r="F11" s="14"/>
      <c r="G11" s="14"/>
      <c r="H11" s="14"/>
      <c r="I11" s="30"/>
      <c r="J11" s="30"/>
      <c r="K11" s="14"/>
      <c r="L11" s="11"/>
      <c r="O11" s="28"/>
    </row>
    <row r="12" spans="1:17" s="9" customFormat="1" ht="15">
      <c r="A12" s="27"/>
      <c r="B12" s="27"/>
      <c r="C12" s="27"/>
      <c r="D12" s="27"/>
      <c r="I12" s="28"/>
      <c r="J12" s="28"/>
    </row>
    <row r="13" spans="1:17" s="9" customFormat="1" ht="14.25">
      <c r="A13" s="25" t="s">
        <v>46</v>
      </c>
      <c r="B13" s="18"/>
      <c r="C13" s="18"/>
      <c r="D13" s="18"/>
      <c r="I13" s="28"/>
      <c r="J13" s="28"/>
    </row>
    <row r="14" spans="1:17" s="9" customFormat="1">
      <c r="I14" s="28"/>
      <c r="J14" s="28"/>
    </row>
    <row r="15" spans="1:17" s="9" customFormat="1">
      <c r="I15" s="28"/>
      <c r="J15" s="28"/>
    </row>
    <row r="16" spans="1:17" s="9" customFormat="1">
      <c r="I16" s="28"/>
      <c r="J16" s="28"/>
    </row>
    <row r="17" spans="1:14" s="9" customFormat="1">
      <c r="I17" s="28"/>
      <c r="J17" s="28"/>
    </row>
    <row r="18" spans="1:14" s="9" customFormat="1">
      <c r="I18" s="28"/>
      <c r="J18" s="28"/>
    </row>
    <row r="19" spans="1:14" s="9" customFormat="1">
      <c r="I19" s="28"/>
      <c r="J19" s="28"/>
    </row>
    <row r="20" spans="1:14" s="9" customFormat="1">
      <c r="I20" s="28"/>
      <c r="J20" s="28"/>
    </row>
    <row r="21" spans="1:14" s="9" customFormat="1">
      <c r="I21" s="28"/>
      <c r="J21" s="28"/>
    </row>
    <row r="22" spans="1:14" s="9" customFormat="1">
      <c r="I22" s="28"/>
      <c r="J22" s="28"/>
    </row>
    <row r="23" spans="1:14" s="9" customFormat="1" ht="14.25">
      <c r="A23" s="25" t="s">
        <v>47</v>
      </c>
      <c r="B23" s="18"/>
      <c r="C23" s="18"/>
      <c r="D23" s="18"/>
      <c r="I23" s="28"/>
      <c r="J23" s="29"/>
      <c r="K23" s="11"/>
      <c r="L23" s="11"/>
    </row>
    <row r="24" spans="1:14" s="9" customFormat="1">
      <c r="I24" s="28"/>
      <c r="J24" s="28"/>
    </row>
    <row r="25" spans="1:14" s="9" customFormat="1" ht="14.25">
      <c r="A25" s="25" t="s">
        <v>50</v>
      </c>
      <c r="I25" s="28"/>
      <c r="J25" s="28"/>
      <c r="L25" s="9" t="s">
        <v>41</v>
      </c>
      <c r="N25" s="9" t="s">
        <v>42</v>
      </c>
    </row>
    <row r="26" spans="1:14" s="9" customFormat="1">
      <c r="A26" s="9" t="s">
        <v>51</v>
      </c>
      <c r="I26" s="28"/>
      <c r="J26" s="28"/>
    </row>
    <row r="27" spans="1:14" s="9" customFormat="1">
      <c r="I27" s="28"/>
      <c r="J27" s="28"/>
    </row>
    <row r="28" spans="1:14" s="9" customFormat="1" ht="14.25">
      <c r="A28" s="25" t="s">
        <v>54</v>
      </c>
      <c r="B28" s="18"/>
      <c r="C28" s="18"/>
      <c r="D28" s="18"/>
      <c r="I28" s="28"/>
      <c r="J28" s="28"/>
    </row>
    <row r="29" spans="1:14" s="9" customFormat="1" ht="14.25">
      <c r="A29" s="18"/>
      <c r="B29" s="18"/>
      <c r="C29" s="18"/>
      <c r="D29" s="18"/>
      <c r="I29" s="28"/>
      <c r="J29" s="28"/>
    </row>
    <row r="30" spans="1:14" s="9" customFormat="1" ht="14.25">
      <c r="H30" s="31" t="s">
        <v>9</v>
      </c>
      <c r="I30" s="32"/>
      <c r="J30" s="33" t="s">
        <v>10</v>
      </c>
    </row>
    <row r="31" spans="1:14" s="9" customFormat="1" ht="14.25">
      <c r="B31" s="18" t="s">
        <v>11</v>
      </c>
      <c r="C31" s="18"/>
      <c r="D31" s="18"/>
      <c r="E31" s="18"/>
      <c r="H31" s="34"/>
      <c r="I31" s="10"/>
      <c r="J31" s="35"/>
    </row>
    <row r="32" spans="1:14" s="9" customFormat="1" ht="14.25">
      <c r="B32" s="9" t="s">
        <v>52</v>
      </c>
      <c r="E32" s="18"/>
      <c r="H32" s="34"/>
      <c r="I32" s="10"/>
      <c r="J32" s="35"/>
    </row>
    <row r="33" spans="2:10" s="9" customFormat="1">
      <c r="C33" s="9" t="s">
        <v>12</v>
      </c>
      <c r="H33" s="34">
        <v>225000</v>
      </c>
      <c r="I33" s="10"/>
      <c r="J33" s="35">
        <v>210000</v>
      </c>
    </row>
    <row r="34" spans="2:10" s="9" customFormat="1">
      <c r="C34" s="9" t="s">
        <v>13</v>
      </c>
      <c r="H34" s="34">
        <v>680000</v>
      </c>
      <c r="I34" s="10"/>
      <c r="J34" s="35">
        <v>675000</v>
      </c>
    </row>
    <row r="35" spans="2:10" s="9" customFormat="1">
      <c r="B35" s="9" t="s">
        <v>14</v>
      </c>
      <c r="H35" s="34"/>
      <c r="I35" s="10"/>
      <c r="J35" s="35"/>
    </row>
    <row r="36" spans="2:10" s="9" customFormat="1">
      <c r="C36" s="10" t="s">
        <v>27</v>
      </c>
      <c r="D36" s="10"/>
      <c r="F36" s="10"/>
      <c r="G36" s="10"/>
      <c r="H36" s="34">
        <v>0</v>
      </c>
      <c r="I36" s="10"/>
      <c r="J36" s="35">
        <v>0</v>
      </c>
    </row>
    <row r="37" spans="2:10" s="9" customFormat="1">
      <c r="C37" s="10" t="s">
        <v>28</v>
      </c>
      <c r="D37" s="10"/>
      <c r="F37" s="10"/>
      <c r="G37" s="10"/>
      <c r="H37" s="34">
        <v>0</v>
      </c>
      <c r="I37" s="10"/>
      <c r="J37" s="35">
        <v>0</v>
      </c>
    </row>
    <row r="38" spans="2:10" s="9" customFormat="1">
      <c r="C38" s="10" t="s">
        <v>29</v>
      </c>
      <c r="D38" s="10"/>
      <c r="F38" s="10"/>
      <c r="G38" s="10"/>
      <c r="H38" s="34">
        <v>0</v>
      </c>
      <c r="I38" s="10"/>
      <c r="J38" s="35">
        <v>0</v>
      </c>
    </row>
    <row r="39" spans="2:10" s="9" customFormat="1">
      <c r="D39" s="10" t="s">
        <v>33</v>
      </c>
      <c r="H39" s="34">
        <v>0</v>
      </c>
      <c r="I39" s="10"/>
      <c r="J39" s="35">
        <v>0</v>
      </c>
    </row>
    <row r="40" spans="2:10" s="9" customFormat="1">
      <c r="D40" s="10" t="s">
        <v>30</v>
      </c>
      <c r="H40" s="34">
        <v>0</v>
      </c>
      <c r="I40" s="10"/>
      <c r="J40" s="35">
        <v>0</v>
      </c>
    </row>
    <row r="41" spans="2:10" s="9" customFormat="1">
      <c r="D41" s="10" t="s">
        <v>31</v>
      </c>
      <c r="H41" s="34">
        <v>0</v>
      </c>
      <c r="I41" s="10"/>
      <c r="J41" s="35">
        <v>0</v>
      </c>
    </row>
    <row r="42" spans="2:10" s="9" customFormat="1">
      <c r="D42" s="10" t="s">
        <v>32</v>
      </c>
      <c r="H42" s="34">
        <v>0</v>
      </c>
      <c r="I42" s="10"/>
      <c r="J42" s="35">
        <v>0</v>
      </c>
    </row>
    <row r="43" spans="2:10" s="9" customFormat="1">
      <c r="D43" s="10" t="s">
        <v>34</v>
      </c>
      <c r="H43" s="34">
        <v>0</v>
      </c>
      <c r="I43" s="10"/>
      <c r="J43" s="35">
        <v>0</v>
      </c>
    </row>
    <row r="44" spans="2:10" s="9" customFormat="1">
      <c r="E44" s="9" t="s">
        <v>15</v>
      </c>
      <c r="H44" s="36">
        <f>SUM(H33:H43)</f>
        <v>905000</v>
      </c>
      <c r="I44" s="10"/>
      <c r="J44" s="37">
        <f>SUM(J33:J43)</f>
        <v>885000</v>
      </c>
    </row>
    <row r="45" spans="2:10" s="9" customFormat="1">
      <c r="H45" s="34"/>
      <c r="I45" s="10"/>
      <c r="J45" s="35"/>
    </row>
    <row r="46" spans="2:10" s="9" customFormat="1" ht="14.25">
      <c r="B46" s="18" t="s">
        <v>16</v>
      </c>
      <c r="C46" s="18"/>
      <c r="D46" s="18"/>
      <c r="E46" s="18"/>
      <c r="H46" s="34"/>
      <c r="I46" s="10"/>
      <c r="J46" s="35"/>
    </row>
    <row r="47" spans="2:10" s="9" customFormat="1">
      <c r="C47" s="9" t="s">
        <v>17</v>
      </c>
      <c r="H47" s="34">
        <v>85000</v>
      </c>
      <c r="I47" s="10"/>
      <c r="J47" s="35">
        <v>80000</v>
      </c>
    </row>
    <row r="48" spans="2:10" s="9" customFormat="1">
      <c r="C48" s="9" t="s">
        <v>18</v>
      </c>
      <c r="H48" s="34">
        <v>22880</v>
      </c>
      <c r="I48" s="10"/>
      <c r="J48" s="35">
        <v>20250</v>
      </c>
    </row>
    <row r="49" spans="2:10" s="9" customFormat="1">
      <c r="C49" s="9" t="s">
        <v>19</v>
      </c>
      <c r="H49" s="34">
        <v>750000</v>
      </c>
      <c r="I49" s="10"/>
      <c r="J49" s="35">
        <v>770000</v>
      </c>
    </row>
    <row r="50" spans="2:10" s="9" customFormat="1">
      <c r="C50" s="9" t="s">
        <v>25</v>
      </c>
      <c r="H50" s="34">
        <v>22000</v>
      </c>
      <c r="I50" s="10"/>
      <c r="J50" s="35">
        <v>25000</v>
      </c>
    </row>
    <row r="51" spans="2:10" s="9" customFormat="1">
      <c r="C51" s="9" t="s">
        <v>20</v>
      </c>
      <c r="H51" s="34">
        <v>1200</v>
      </c>
      <c r="I51" s="10"/>
      <c r="J51" s="35">
        <v>2500</v>
      </c>
    </row>
    <row r="52" spans="2:10" s="9" customFormat="1">
      <c r="E52" s="9" t="s">
        <v>21</v>
      </c>
      <c r="H52" s="36">
        <f>SUM(H47:H51)</f>
        <v>881080</v>
      </c>
      <c r="I52" s="10"/>
      <c r="J52" s="37">
        <f>SUM(J47:J51)</f>
        <v>897750</v>
      </c>
    </row>
    <row r="53" spans="2:10" s="9" customFormat="1">
      <c r="H53" s="34"/>
      <c r="I53" s="10"/>
      <c r="J53" s="35"/>
    </row>
    <row r="54" spans="2:10" s="9" customFormat="1" ht="13.5" thickBot="1">
      <c r="B54" s="9" t="s">
        <v>22</v>
      </c>
      <c r="H54" s="38">
        <f>H44-H52</f>
        <v>23920</v>
      </c>
      <c r="I54" s="10"/>
      <c r="J54" s="39">
        <f>J44-J52</f>
        <v>-12750</v>
      </c>
    </row>
    <row r="55" spans="2:10" s="9" customFormat="1" ht="13.5" thickTop="1">
      <c r="H55" s="34"/>
      <c r="I55" s="10"/>
      <c r="J55" s="35"/>
    </row>
    <row r="56" spans="2:10" s="9" customFormat="1">
      <c r="B56" s="9" t="s">
        <v>23</v>
      </c>
      <c r="H56" s="40">
        <f>H54/H52</f>
        <v>2.7148499568711126E-2</v>
      </c>
      <c r="I56" s="10"/>
      <c r="J56" s="41">
        <f>J54/J52</f>
        <v>-1.4202172096908938E-2</v>
      </c>
    </row>
    <row r="57" spans="2:10" s="9" customFormat="1">
      <c r="H57" s="34"/>
      <c r="I57" s="10"/>
      <c r="J57" s="35"/>
    </row>
    <row r="58" spans="2:10" s="9" customFormat="1">
      <c r="B58" s="9" t="s">
        <v>48</v>
      </c>
      <c r="H58" s="34"/>
      <c r="I58" s="10"/>
      <c r="J58" s="35"/>
    </row>
    <row r="59" spans="2:10" s="9" customFormat="1">
      <c r="C59" s="9" t="s">
        <v>53</v>
      </c>
      <c r="H59" s="34">
        <v>0</v>
      </c>
      <c r="I59" s="10"/>
      <c r="J59" s="35">
        <v>0</v>
      </c>
    </row>
    <row r="60" spans="2:10" s="9" customFormat="1">
      <c r="H60" s="42"/>
      <c r="I60" s="11"/>
      <c r="J60" s="43"/>
    </row>
    <row r="63" spans="2:10" s="9" customFormat="1"/>
    <row r="64" spans="2:10" s="9" customFormat="1"/>
    <row r="65" spans="1:14" s="9" customFormat="1" ht="14.25">
      <c r="A65" s="18" t="s">
        <v>43</v>
      </c>
    </row>
    <row r="66" spans="1:14" s="9" customFormat="1"/>
    <row r="67" spans="1:14" s="9" customFormat="1">
      <c r="A67" s="9" t="s">
        <v>95</v>
      </c>
      <c r="E67" s="10"/>
      <c r="F67" s="10"/>
      <c r="G67" s="11"/>
      <c r="H67" s="11"/>
      <c r="I67" s="11"/>
      <c r="J67" s="11"/>
      <c r="L67" s="9" t="s">
        <v>39</v>
      </c>
      <c r="M67" s="11"/>
      <c r="N67" s="11"/>
    </row>
    <row r="68" spans="1:14" s="9" customFormat="1">
      <c r="L68" s="10"/>
      <c r="M68" s="10"/>
    </row>
    <row r="69" spans="1:14" s="9" customFormat="1">
      <c r="A69" s="9" t="s">
        <v>35</v>
      </c>
      <c r="E69" s="10"/>
      <c r="F69" s="10"/>
      <c r="G69" s="11"/>
      <c r="H69" s="11"/>
      <c r="I69" s="11"/>
      <c r="J69" s="11"/>
      <c r="L69" s="9" t="s">
        <v>39</v>
      </c>
      <c r="M69" s="11"/>
      <c r="N69" s="11"/>
    </row>
    <row r="70" spans="1:14" s="9" customFormat="1">
      <c r="L70" s="10"/>
      <c r="M70" s="10"/>
    </row>
    <row r="71" spans="1:14" s="9" customFormat="1">
      <c r="A71" s="9" t="s">
        <v>44</v>
      </c>
      <c r="E71" s="10"/>
      <c r="F71" s="10"/>
      <c r="G71" s="11"/>
      <c r="H71" s="11"/>
      <c r="I71" s="11"/>
      <c r="J71" s="11"/>
      <c r="L71" s="9" t="s">
        <v>39</v>
      </c>
      <c r="M71" s="11"/>
      <c r="N71" s="11"/>
    </row>
    <row r="72" spans="1:14" s="9" customFormat="1">
      <c r="A72" s="17" t="s">
        <v>36</v>
      </c>
    </row>
    <row r="73" spans="1:14" s="9" customFormat="1"/>
    <row r="74" spans="1:14" s="9" customFormat="1"/>
    <row r="75" spans="1:14" s="9" customFormat="1">
      <c r="A75" s="9" t="s">
        <v>37</v>
      </c>
    </row>
    <row r="76" spans="1:14" s="9" customFormat="1"/>
    <row r="77" spans="1:14" s="9" customFormat="1">
      <c r="F77" s="9" t="s">
        <v>96</v>
      </c>
      <c r="I77" s="9" t="s">
        <v>97</v>
      </c>
    </row>
    <row r="78" spans="1:14" s="9" customFormat="1"/>
    <row r="79" spans="1:14" s="9" customFormat="1">
      <c r="A79" s="9" t="s">
        <v>38</v>
      </c>
      <c r="E79" s="10"/>
      <c r="F79" s="10"/>
      <c r="G79" s="11"/>
      <c r="H79" s="11"/>
      <c r="I79" s="11"/>
      <c r="J79" s="11"/>
      <c r="L79" s="9" t="s">
        <v>39</v>
      </c>
      <c r="M79" s="11"/>
      <c r="N79" s="11"/>
    </row>
    <row r="80" spans="1:14" s="9" customFormat="1">
      <c r="E80" s="10"/>
      <c r="F80" s="10"/>
      <c r="G80" s="10"/>
    </row>
    <row r="81" spans="1:15" s="9" customFormat="1">
      <c r="E81" s="10"/>
      <c r="F81" s="10"/>
      <c r="G81" s="10"/>
    </row>
    <row r="82" spans="1:15" s="9" customFormat="1">
      <c r="A82" s="9" t="s">
        <v>40</v>
      </c>
      <c r="E82" s="10"/>
      <c r="F82" s="10"/>
      <c r="G82" s="11"/>
      <c r="H82" s="11"/>
      <c r="I82" s="11"/>
      <c r="J82" s="11"/>
      <c r="L82" s="9" t="s">
        <v>39</v>
      </c>
      <c r="M82" s="11"/>
      <c r="N82" s="11"/>
    </row>
    <row r="83" spans="1:15" s="9" customFormat="1">
      <c r="E83" s="10"/>
      <c r="F83" s="10"/>
      <c r="G83" s="10"/>
      <c r="H83" s="10"/>
      <c r="I83" s="10"/>
      <c r="J83" s="10"/>
      <c r="K83" s="10"/>
      <c r="N83" s="10"/>
      <c r="O83" s="10"/>
    </row>
  </sheetData>
  <mergeCells count="3">
    <mergeCell ref="A1:N1"/>
    <mergeCell ref="A2:N2"/>
    <mergeCell ref="A4:N4"/>
  </mergeCells>
  <phoneticPr fontId="0" type="noConversion"/>
  <pageMargins left="0.75" right="0.75" top="0.75" bottom="0.5" header="0.5" footer="0.25"/>
  <pageSetup scale="80" fitToHeight="0" orientation="portrait" r:id="rId1"/>
  <headerFooter alignWithMargins="0">
    <oddFooter>&amp;CSend completed form to:  Service Center Fee Evaluation Committee, c/o Comptroller's Office, Room 229, Carruth O'Leary Hall</oddFooter>
  </headerFooter>
  <rowBreaks count="1" manualBreakCount="1">
    <brk id="62"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Option Button 6">
              <controlPr defaultSize="0" autoFill="0" autoLine="0" autoPict="0">
                <anchor moveWithCells="1">
                  <from>
                    <xdr:col>10</xdr:col>
                    <xdr:colOff>47625</xdr:colOff>
                    <xdr:row>23</xdr:row>
                    <xdr:rowOff>114300</xdr:rowOff>
                  </from>
                  <to>
                    <xdr:col>11</xdr:col>
                    <xdr:colOff>38100</xdr:colOff>
                    <xdr:row>25</xdr:row>
                    <xdr:rowOff>38100</xdr:rowOff>
                  </to>
                </anchor>
              </controlPr>
            </control>
          </mc:Choice>
        </mc:AlternateContent>
        <mc:AlternateContent xmlns:mc="http://schemas.openxmlformats.org/markup-compatibility/2006">
          <mc:Choice Requires="x14">
            <control shapeId="1032" r:id="rId5" name="Option Button 8">
              <controlPr defaultSize="0" autoFill="0" autoLine="0" autoPict="0">
                <anchor moveWithCells="1">
                  <from>
                    <xdr:col>12</xdr:col>
                    <xdr:colOff>47625</xdr:colOff>
                    <xdr:row>23</xdr:row>
                    <xdr:rowOff>114300</xdr:rowOff>
                  </from>
                  <to>
                    <xdr:col>13</xdr:col>
                    <xdr:colOff>38100</xdr:colOff>
                    <xdr:row>25</xdr:row>
                    <xdr:rowOff>38100</xdr:rowOff>
                  </to>
                </anchor>
              </controlPr>
            </control>
          </mc:Choice>
        </mc:AlternateContent>
        <mc:AlternateContent xmlns:mc="http://schemas.openxmlformats.org/markup-compatibility/2006">
          <mc:Choice Requires="x14">
            <control shapeId="1034" r:id="rId6" name="Option Button 10">
              <controlPr defaultSize="0" autoFill="0" autoLine="0" autoPict="0">
                <anchor moveWithCells="1">
                  <from>
                    <xdr:col>4</xdr:col>
                    <xdr:colOff>209550</xdr:colOff>
                    <xdr:row>75</xdr:row>
                    <xdr:rowOff>114300</xdr:rowOff>
                  </from>
                  <to>
                    <xdr:col>4</xdr:col>
                    <xdr:colOff>514350</xdr:colOff>
                    <xdr:row>77</xdr:row>
                    <xdr:rowOff>57150</xdr:rowOff>
                  </to>
                </anchor>
              </controlPr>
            </control>
          </mc:Choice>
        </mc:AlternateContent>
        <mc:AlternateContent xmlns:mc="http://schemas.openxmlformats.org/markup-compatibility/2006">
          <mc:Choice Requires="x14">
            <control shapeId="1036" r:id="rId7" name="Option Button 12">
              <controlPr defaultSize="0" autoFill="0" autoLine="0" autoPict="0">
                <anchor moveWithCells="1">
                  <from>
                    <xdr:col>7</xdr:col>
                    <xdr:colOff>323850</xdr:colOff>
                    <xdr:row>75</xdr:row>
                    <xdr:rowOff>114300</xdr:rowOff>
                  </from>
                  <to>
                    <xdr:col>7</xdr:col>
                    <xdr:colOff>628650</xdr:colOff>
                    <xdr:row>77</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AD34"/>
  <sheetViews>
    <sheetView workbookViewId="0">
      <selection activeCell="P23" sqref="P23"/>
    </sheetView>
  </sheetViews>
  <sheetFormatPr defaultRowHeight="12.75"/>
  <cols>
    <col min="1" max="1" width="35.7109375" customWidth="1"/>
    <col min="2" max="2" width="11.140625" customWidth="1"/>
    <col min="3" max="3" width="10.85546875" bestFit="1" customWidth="1"/>
    <col min="4" max="4" width="2" customWidth="1"/>
    <col min="5" max="5" width="13.140625" customWidth="1"/>
    <col min="6" max="6" width="1.7109375" customWidth="1"/>
    <col min="7" max="7" width="12.28515625" customWidth="1"/>
    <col min="8" max="8" width="1.7109375" customWidth="1"/>
    <col min="9" max="9" width="12.140625" customWidth="1"/>
    <col min="10" max="10" width="1.7109375" customWidth="1"/>
    <col min="11" max="11" width="10.140625" bestFit="1" customWidth="1"/>
    <col min="12" max="14" width="1.5703125" customWidth="1"/>
    <col min="15" max="15" width="1.140625" customWidth="1"/>
    <col min="16" max="16" width="13.7109375" customWidth="1"/>
    <col min="17" max="17" width="7.140625" customWidth="1"/>
    <col min="18" max="18" width="14.5703125" customWidth="1"/>
    <col min="19" max="19" width="11.85546875" customWidth="1"/>
    <col min="20" max="20" width="12" customWidth="1"/>
    <col min="21" max="21" width="15.28515625" customWidth="1"/>
    <col min="22" max="22" width="18.42578125" customWidth="1"/>
    <col min="23" max="23" width="10.85546875" bestFit="1" customWidth="1"/>
    <col min="25" max="25" width="11.28515625" bestFit="1" customWidth="1"/>
  </cols>
  <sheetData>
    <row r="1" spans="1:30" ht="15">
      <c r="A1" s="525" t="s">
        <v>141</v>
      </c>
      <c r="B1" s="525"/>
      <c r="C1" s="525"/>
      <c r="D1" s="525"/>
      <c r="E1" s="525"/>
    </row>
    <row r="2" spans="1:30" ht="15" customHeight="1">
      <c r="A2" s="24" t="s">
        <v>131</v>
      </c>
      <c r="B2" s="445" t="str">
        <f>'Rate Request Form'!G5</f>
        <v>Financial Reporting Services</v>
      </c>
      <c r="C2" s="500"/>
      <c r="D2" s="500"/>
      <c r="E2" s="501"/>
      <c r="F2" s="393"/>
      <c r="G2" s="472"/>
      <c r="H2" s="472"/>
      <c r="I2" s="472"/>
    </row>
    <row r="3" spans="1:30" s="22" customFormat="1" ht="18">
      <c r="A3" s="72"/>
      <c r="B3" s="20"/>
      <c r="C3" s="392"/>
      <c r="D3" s="392"/>
      <c r="E3" s="392"/>
      <c r="F3" s="392"/>
      <c r="G3" s="392"/>
      <c r="H3" s="392"/>
      <c r="I3" s="392"/>
      <c r="J3" s="392"/>
      <c r="K3" s="392"/>
      <c r="L3" s="392"/>
      <c r="M3" s="392"/>
      <c r="N3" s="392"/>
      <c r="O3" s="392"/>
      <c r="P3" s="392"/>
      <c r="Q3" s="392"/>
      <c r="R3" s="392"/>
      <c r="S3" s="392"/>
      <c r="T3" s="392"/>
      <c r="U3" s="392"/>
      <c r="V3" s="392"/>
      <c r="W3" s="392"/>
      <c r="X3" s="392"/>
      <c r="Y3" s="392"/>
      <c r="Z3" s="392"/>
      <c r="AA3" s="392"/>
      <c r="AB3" s="392"/>
      <c r="AC3" s="392"/>
      <c r="AD3" s="392"/>
    </row>
    <row r="4" spans="1:30" s="9" customFormat="1" ht="30.75">
      <c r="A4" s="451" t="s">
        <v>26</v>
      </c>
      <c r="B4" s="451"/>
      <c r="C4" s="451"/>
      <c r="D4" s="451"/>
      <c r="E4" s="451"/>
      <c r="F4" s="451"/>
      <c r="G4" s="451"/>
      <c r="H4" s="451"/>
      <c r="I4" s="451"/>
      <c r="J4" s="451"/>
      <c r="K4" s="451"/>
      <c r="L4" s="451"/>
      <c r="M4" s="451"/>
      <c r="N4" s="451"/>
      <c r="O4" s="451"/>
      <c r="P4" s="451"/>
      <c r="Q4" s="76"/>
      <c r="R4" s="76"/>
      <c r="S4" s="76"/>
      <c r="T4" s="19"/>
      <c r="U4" s="19"/>
      <c r="V4" s="19"/>
      <c r="W4" s="19"/>
      <c r="X4" s="19"/>
      <c r="Y4" s="19"/>
    </row>
    <row r="5" spans="1:30" s="22" customFormat="1" ht="18">
      <c r="A5" s="526" t="s">
        <v>80</v>
      </c>
      <c r="B5" s="453"/>
      <c r="C5" s="453"/>
      <c r="D5" s="453"/>
      <c r="E5" s="453"/>
      <c r="F5" s="453"/>
      <c r="G5" s="453"/>
      <c r="H5" s="453"/>
      <c r="I5" s="453"/>
      <c r="J5" s="453"/>
      <c r="K5" s="453"/>
      <c r="L5" s="453"/>
      <c r="M5" s="453"/>
      <c r="N5" s="453"/>
      <c r="O5" s="453"/>
      <c r="P5" s="453"/>
      <c r="Q5" s="77"/>
      <c r="R5" s="77"/>
      <c r="S5" s="77"/>
      <c r="T5" s="21"/>
      <c r="U5" s="21"/>
      <c r="V5" s="21"/>
      <c r="W5" s="21"/>
      <c r="X5" s="21"/>
      <c r="Y5" s="21"/>
    </row>
    <row r="6" spans="1:30" s="22" customFormat="1" ht="18">
      <c r="A6" s="21"/>
      <c r="B6" s="21"/>
      <c r="C6" s="21"/>
      <c r="D6" s="21"/>
      <c r="E6" s="21"/>
      <c r="F6" s="21"/>
      <c r="G6" s="21"/>
      <c r="H6" s="21"/>
      <c r="I6" s="21"/>
      <c r="J6" s="21"/>
      <c r="K6" s="21"/>
      <c r="L6" s="343"/>
      <c r="M6" s="343"/>
      <c r="N6" s="343"/>
      <c r="O6" s="343"/>
      <c r="P6" s="21"/>
      <c r="Q6" s="21"/>
      <c r="R6" s="21"/>
      <c r="S6" s="21"/>
      <c r="T6" s="21"/>
      <c r="U6" s="21"/>
      <c r="V6" s="21"/>
      <c r="W6" s="21"/>
      <c r="X6" s="21"/>
      <c r="Y6" s="21"/>
    </row>
    <row r="7" spans="1:30" s="22" customFormat="1" ht="18">
      <c r="A7" s="72"/>
      <c r="B7" s="20"/>
      <c r="C7" s="21"/>
      <c r="D7" s="21"/>
      <c r="E7" s="21"/>
      <c r="F7" s="21"/>
      <c r="G7" s="21"/>
      <c r="H7" s="21"/>
      <c r="I7" s="21"/>
      <c r="J7" s="21"/>
      <c r="K7" s="21"/>
      <c r="L7" s="343"/>
      <c r="M7" s="343"/>
      <c r="N7" s="343"/>
      <c r="O7" s="343"/>
      <c r="P7" s="21"/>
      <c r="Q7" s="21"/>
      <c r="R7" s="21"/>
      <c r="S7" s="21"/>
      <c r="T7" s="21"/>
      <c r="U7" s="21"/>
      <c r="V7" s="21"/>
      <c r="W7" s="21"/>
      <c r="X7" s="21"/>
      <c r="Y7" s="21"/>
      <c r="Z7" s="21"/>
      <c r="AA7" s="21"/>
      <c r="AB7" s="21"/>
      <c r="AC7" s="21"/>
      <c r="AD7" s="21"/>
    </row>
    <row r="8" spans="1:30" s="22" customFormat="1" ht="18.75" thickBot="1">
      <c r="A8" s="21"/>
      <c r="B8" s="21"/>
      <c r="C8" s="21"/>
      <c r="D8" s="21"/>
      <c r="E8" s="21"/>
      <c r="F8" s="21"/>
      <c r="G8" s="21"/>
      <c r="H8" s="21"/>
      <c r="I8" s="21"/>
      <c r="J8" s="21"/>
      <c r="K8" s="21"/>
      <c r="L8" s="343"/>
      <c r="M8" s="343"/>
      <c r="N8" s="343"/>
      <c r="O8" s="343"/>
      <c r="P8" s="21"/>
      <c r="Q8" s="21"/>
      <c r="R8" s="21"/>
      <c r="S8" s="21"/>
      <c r="T8" s="21"/>
      <c r="U8" s="21"/>
      <c r="V8" s="21"/>
      <c r="W8" s="21"/>
      <c r="X8" s="21"/>
      <c r="Y8" s="21"/>
    </row>
    <row r="9" spans="1:30" s="22" customFormat="1" ht="18.75" thickBot="1">
      <c r="A9" s="57" t="s">
        <v>81</v>
      </c>
      <c r="B9" s="21"/>
      <c r="C9" s="21"/>
      <c r="H9" s="21"/>
      <c r="I9" s="21"/>
      <c r="J9" s="21"/>
      <c r="K9" s="21"/>
      <c r="L9" s="343"/>
      <c r="M9" s="343"/>
      <c r="N9" s="343"/>
      <c r="O9" s="343"/>
      <c r="P9" s="21"/>
      <c r="Q9" s="21"/>
      <c r="R9" s="543" t="s">
        <v>82</v>
      </c>
      <c r="S9" s="544"/>
      <c r="T9" s="544"/>
      <c r="U9" s="545"/>
    </row>
    <row r="10" spans="1:30" s="9" customFormat="1" ht="13.5" thickBot="1">
      <c r="A10" s="10"/>
      <c r="B10" s="16"/>
      <c r="C10" s="16"/>
      <c r="D10" s="56"/>
      <c r="E10" s="88" t="str">
        <f>'Salary and Wage'!K10</f>
        <v>Service 1</v>
      </c>
      <c r="F10" s="106"/>
      <c r="G10" s="88" t="str">
        <f>'Salary and Wage'!M10</f>
        <v>Service 2</v>
      </c>
      <c r="H10" s="106"/>
      <c r="I10" s="88" t="str">
        <f>'Salary and Wage'!O10</f>
        <v>Service 3</v>
      </c>
      <c r="J10" s="106"/>
      <c r="K10" s="346" t="str">
        <f>'Salary and Wage'!Q10</f>
        <v>Service 4</v>
      </c>
      <c r="L10" s="104"/>
      <c r="M10" s="105"/>
      <c r="N10" s="104"/>
      <c r="O10" s="105"/>
      <c r="P10" s="99" t="s">
        <v>1</v>
      </c>
      <c r="Q10" s="53"/>
      <c r="R10" s="161" t="s">
        <v>60</v>
      </c>
      <c r="S10" s="161" t="s">
        <v>63</v>
      </c>
      <c r="T10" s="162" t="s">
        <v>1</v>
      </c>
      <c r="U10" s="163"/>
    </row>
    <row r="11" spans="1:30" s="9" customFormat="1">
      <c r="A11" s="10"/>
      <c r="B11" s="16"/>
      <c r="C11" s="16"/>
      <c r="D11" s="53"/>
      <c r="E11" s="16"/>
      <c r="F11" s="89"/>
      <c r="G11" s="16"/>
      <c r="H11" s="89"/>
      <c r="I11" s="16"/>
      <c r="J11" s="89"/>
      <c r="K11" s="16"/>
      <c r="L11" s="100"/>
      <c r="M11" s="101"/>
      <c r="N11" s="100"/>
      <c r="O11" s="101"/>
      <c r="P11" s="16"/>
      <c r="Q11" s="53"/>
      <c r="R11" s="164"/>
      <c r="S11" s="164"/>
      <c r="T11" s="165"/>
      <c r="U11" s="163"/>
    </row>
    <row r="12" spans="1:30" s="17" customFormat="1">
      <c r="A12" s="10" t="s">
        <v>94</v>
      </c>
      <c r="B12" s="48"/>
      <c r="C12" s="48"/>
      <c r="D12" s="50"/>
      <c r="E12" s="86">
        <f>'Salary and Wage'!K29</f>
        <v>0</v>
      </c>
      <c r="F12" s="107"/>
      <c r="G12" s="86">
        <f>'Salary and Wage'!M29</f>
        <v>0</v>
      </c>
      <c r="H12" s="295"/>
      <c r="I12" s="273">
        <f>'Salary and Wage'!O29</f>
        <v>0</v>
      </c>
      <c r="J12" s="295"/>
      <c r="K12" s="347">
        <f>'Salary and Wage'!Q29</f>
        <v>0</v>
      </c>
      <c r="L12" s="102"/>
      <c r="M12" s="103"/>
      <c r="N12" s="102"/>
      <c r="O12" s="103"/>
      <c r="P12" s="93">
        <f>SUM(E12:K12)</f>
        <v>0</v>
      </c>
      <c r="Q12" s="50"/>
      <c r="R12" s="166">
        <f>SUM('Salary and Wage'!O12)</f>
        <v>8344</v>
      </c>
      <c r="S12" s="166">
        <f>SUM('Salary and Wage'!Q12)</f>
        <v>10430</v>
      </c>
      <c r="T12" s="167">
        <f>SUM(R12:S12)</f>
        <v>18774</v>
      </c>
      <c r="U12" s="168" t="s">
        <v>88</v>
      </c>
    </row>
    <row r="13" spans="1:30" s="17" customFormat="1" ht="10.5">
      <c r="A13" s="52"/>
      <c r="B13" s="48"/>
      <c r="C13" s="48"/>
      <c r="D13" s="50"/>
      <c r="E13" s="49"/>
      <c r="F13" s="90"/>
      <c r="G13" s="49"/>
      <c r="H13" s="90"/>
      <c r="I13" s="264"/>
      <c r="J13" s="90"/>
      <c r="K13" s="264"/>
      <c r="L13" s="102"/>
      <c r="M13" s="103"/>
      <c r="N13" s="102"/>
      <c r="O13" s="103"/>
      <c r="P13" s="49"/>
      <c r="Q13" s="50"/>
      <c r="R13" s="169"/>
      <c r="S13" s="169"/>
      <c r="T13" s="170"/>
      <c r="U13" s="168"/>
    </row>
    <row r="14" spans="1:30" s="17" customFormat="1">
      <c r="A14" s="10" t="s">
        <v>83</v>
      </c>
      <c r="B14" s="48"/>
      <c r="C14" s="48"/>
      <c r="D14" s="50"/>
      <c r="E14" s="86">
        <f>'Other Direct Expenses'!E21</f>
        <v>0</v>
      </c>
      <c r="F14" s="107"/>
      <c r="G14" s="86">
        <f>'Other Direct Expenses'!G21</f>
        <v>0</v>
      </c>
      <c r="H14" s="295"/>
      <c r="I14" s="273">
        <f>'Other Direct Expenses'!I21</f>
        <v>0</v>
      </c>
      <c r="J14" s="295"/>
      <c r="K14" s="347">
        <f>'Other Direct Expenses'!K21</f>
        <v>0</v>
      </c>
      <c r="L14" s="102"/>
      <c r="M14" s="103"/>
      <c r="N14" s="102"/>
      <c r="O14" s="103"/>
      <c r="P14" s="282">
        <f>SUM(E14:K14)</f>
        <v>0</v>
      </c>
      <c r="Q14" s="50"/>
      <c r="R14" s="166">
        <f>SUM('Other Direct Expenses'!I11:I12)</f>
        <v>1000</v>
      </c>
      <c r="S14" s="166">
        <f>SUM('Other Direct Expenses'!K11:K12)</f>
        <v>1250</v>
      </c>
      <c r="T14" s="167">
        <f>SUM(R14:S14)</f>
        <v>2250</v>
      </c>
      <c r="U14" s="168" t="s">
        <v>89</v>
      </c>
    </row>
    <row r="15" spans="1:30" s="9" customFormat="1">
      <c r="A15" s="10"/>
      <c r="B15" s="16"/>
      <c r="C15" s="16"/>
      <c r="D15" s="60"/>
      <c r="E15" s="59"/>
      <c r="F15" s="91"/>
      <c r="G15" s="59"/>
      <c r="H15" s="278"/>
      <c r="I15" s="266"/>
      <c r="J15" s="278"/>
      <c r="K15" s="266"/>
      <c r="L15" s="291"/>
      <c r="M15" s="292"/>
      <c r="N15" s="97"/>
      <c r="O15" s="98"/>
      <c r="P15" s="59"/>
      <c r="Q15" s="60"/>
      <c r="R15" s="171"/>
      <c r="S15" s="171"/>
      <c r="T15" s="172"/>
      <c r="U15" s="173"/>
    </row>
    <row r="16" spans="1:30" s="9" customFormat="1">
      <c r="A16" s="10" t="s">
        <v>84</v>
      </c>
      <c r="B16" s="16"/>
      <c r="C16" s="16"/>
      <c r="D16" s="50"/>
      <c r="E16" s="86">
        <f>'Equipment Depreciation'!L54</f>
        <v>0</v>
      </c>
      <c r="F16" s="107"/>
      <c r="G16" s="86">
        <f>'Equipment Depreciation'!N54</f>
        <v>0</v>
      </c>
      <c r="H16" s="295"/>
      <c r="I16" s="273">
        <f>'Equipment Depreciation'!P54</f>
        <v>0</v>
      </c>
      <c r="J16" s="295"/>
      <c r="K16" s="347">
        <f>'Equipment Depreciation'!R54</f>
        <v>0</v>
      </c>
      <c r="L16" s="102"/>
      <c r="M16" s="103"/>
      <c r="N16" s="102"/>
      <c r="O16" s="103"/>
      <c r="P16" s="93">
        <f>SUM(E16:K16)</f>
        <v>0</v>
      </c>
      <c r="Q16" s="60"/>
      <c r="R16" s="166">
        <f>SUM('Equipment Depreciation'!L12)</f>
        <v>5312.5</v>
      </c>
      <c r="S16" s="166">
        <f>SUM('Equipment Depreciation'!R12)</f>
        <v>1593.75</v>
      </c>
      <c r="T16" s="167">
        <f>SUM(R16:S16)</f>
        <v>6906.25</v>
      </c>
      <c r="U16" s="168" t="s">
        <v>90</v>
      </c>
    </row>
    <row r="17" spans="1:21" s="9" customFormat="1">
      <c r="A17" s="10"/>
      <c r="B17" s="16"/>
      <c r="C17" s="16"/>
      <c r="D17" s="60"/>
      <c r="E17" s="59"/>
      <c r="F17" s="91"/>
      <c r="G17" s="59"/>
      <c r="H17" s="278"/>
      <c r="I17" s="266"/>
      <c r="J17" s="278"/>
      <c r="K17" s="266"/>
      <c r="L17" s="291"/>
      <c r="M17" s="292"/>
      <c r="N17" s="97"/>
      <c r="O17" s="98"/>
      <c r="P17" s="59"/>
      <c r="Q17" s="60"/>
      <c r="R17" s="171"/>
      <c r="S17" s="171"/>
      <c r="T17" s="172"/>
      <c r="U17" s="173"/>
    </row>
    <row r="18" spans="1:21" s="9" customFormat="1" ht="13.5" thickBot="1">
      <c r="A18" s="10" t="s">
        <v>105</v>
      </c>
      <c r="B18" s="16"/>
      <c r="C18" s="16"/>
      <c r="D18" s="50"/>
      <c r="E18" s="87">
        <f>SUM(E12:E17)</f>
        <v>0</v>
      </c>
      <c r="F18" s="108"/>
      <c r="G18" s="274">
        <f>SUM(G12:G17)</f>
        <v>0</v>
      </c>
      <c r="H18" s="108"/>
      <c r="I18" s="274">
        <f>SUM(I12:I17)</f>
        <v>0</v>
      </c>
      <c r="J18" s="108"/>
      <c r="K18" s="274">
        <f>SUM(K12:K17)</f>
        <v>0</v>
      </c>
      <c r="L18" s="287"/>
      <c r="M18" s="288"/>
      <c r="N18" s="94"/>
      <c r="O18" s="95"/>
      <c r="P18" s="274">
        <f>SUM(P12:P17)</f>
        <v>0</v>
      </c>
      <c r="Q18" s="60"/>
      <c r="R18" s="174">
        <f>SUM(R12:R17)</f>
        <v>14656.5</v>
      </c>
      <c r="S18" s="174">
        <f>SUM(S12:S17)</f>
        <v>13273.75</v>
      </c>
      <c r="T18" s="175">
        <f>SUM(R18:S18)</f>
        <v>27930.25</v>
      </c>
      <c r="U18" s="168" t="s">
        <v>91</v>
      </c>
    </row>
    <row r="19" spans="1:21" s="9" customFormat="1">
      <c r="A19" s="10"/>
      <c r="B19" s="16"/>
      <c r="C19" s="16"/>
      <c r="D19" s="60"/>
      <c r="E19" s="64"/>
      <c r="F19" s="92"/>
      <c r="G19" s="64"/>
      <c r="H19" s="279"/>
      <c r="I19" s="271"/>
      <c r="J19" s="279"/>
      <c r="K19" s="271"/>
      <c r="L19" s="279"/>
      <c r="M19" s="92"/>
      <c r="N19" s="60"/>
      <c r="O19" s="60"/>
      <c r="P19" s="59"/>
      <c r="Q19" s="60"/>
      <c r="R19" s="537"/>
      <c r="S19" s="538"/>
      <c r="T19" s="176"/>
      <c r="U19" s="173"/>
    </row>
    <row r="20" spans="1:21" s="9" customFormat="1">
      <c r="A20" s="10" t="s">
        <v>106</v>
      </c>
      <c r="B20" s="16"/>
      <c r="C20" s="16"/>
      <c r="D20" s="58"/>
      <c r="E20" s="302"/>
      <c r="F20" s="268"/>
      <c r="G20" s="268"/>
      <c r="H20" s="268"/>
      <c r="I20" s="302"/>
      <c r="J20" s="268"/>
      <c r="K20" s="302"/>
      <c r="L20" s="268"/>
      <c r="M20" s="279"/>
      <c r="N20" s="267"/>
      <c r="O20" s="267"/>
      <c r="P20" s="275">
        <f>'Overhead Expenses'!G32</f>
        <v>0</v>
      </c>
      <c r="Q20" s="60"/>
      <c r="R20" s="539"/>
      <c r="S20" s="540"/>
      <c r="T20" s="166">
        <f>SUM('Overhead Expenses'!G11:G12)</f>
        <v>24500</v>
      </c>
      <c r="U20" s="168" t="s">
        <v>92</v>
      </c>
    </row>
    <row r="21" spans="1:21" s="9" customFormat="1">
      <c r="A21" s="225" t="s">
        <v>186</v>
      </c>
      <c r="B21" s="16"/>
      <c r="C21" s="16"/>
      <c r="D21" s="58"/>
      <c r="E21" s="280"/>
      <c r="F21" s="268"/>
      <c r="G21" s="268"/>
      <c r="H21" s="268"/>
      <c r="I21" s="280"/>
      <c r="J21" s="268"/>
      <c r="K21" s="280"/>
      <c r="L21" s="268"/>
      <c r="M21" s="269"/>
      <c r="N21" s="265"/>
      <c r="O21" s="265"/>
      <c r="P21" s="274"/>
      <c r="Q21" s="60"/>
      <c r="R21" s="539"/>
      <c r="S21" s="540"/>
      <c r="T21" s="166"/>
      <c r="U21" s="168"/>
    </row>
    <row r="22" spans="1:21" s="9" customFormat="1">
      <c r="A22" s="10"/>
      <c r="B22" s="16"/>
      <c r="C22" s="16"/>
      <c r="D22" s="58"/>
      <c r="E22" s="268"/>
      <c r="F22" s="268"/>
      <c r="G22" s="268"/>
      <c r="H22" s="268"/>
      <c r="I22" s="268"/>
      <c r="J22" s="268"/>
      <c r="K22" s="268"/>
      <c r="L22" s="268"/>
      <c r="M22" s="269"/>
      <c r="N22" s="265"/>
      <c r="O22" s="265"/>
      <c r="P22" s="274"/>
      <c r="Q22" s="60"/>
      <c r="R22" s="539"/>
      <c r="S22" s="540"/>
      <c r="T22" s="169"/>
      <c r="U22" s="168"/>
    </row>
    <row r="23" spans="1:21" s="9" customFormat="1">
      <c r="A23" s="10" t="s">
        <v>107</v>
      </c>
      <c r="B23" s="16"/>
      <c r="C23" s="16"/>
      <c r="D23" s="58"/>
      <c r="E23" s="302"/>
      <c r="F23" s="268"/>
      <c r="G23" s="268"/>
      <c r="H23" s="268"/>
      <c r="I23" s="302"/>
      <c r="J23" s="268"/>
      <c r="K23" s="302"/>
      <c r="L23" s="268"/>
      <c r="M23" s="269"/>
      <c r="N23" s="265"/>
      <c r="O23" s="265"/>
      <c r="P23" s="274">
        <f>SUM(P20:P22)</f>
        <v>0</v>
      </c>
      <c r="Q23" s="60"/>
      <c r="R23" s="539"/>
      <c r="S23" s="540"/>
      <c r="T23" s="177">
        <f>SUM(T20:T21)</f>
        <v>24500</v>
      </c>
      <c r="U23" s="168" t="s">
        <v>92</v>
      </c>
    </row>
    <row r="24" spans="1:21" s="9" customFormat="1">
      <c r="A24" s="10" t="s">
        <v>116</v>
      </c>
      <c r="B24" s="16"/>
      <c r="C24" s="16"/>
      <c r="D24" s="58"/>
      <c r="E24" s="303"/>
      <c r="F24" s="268"/>
      <c r="G24" s="269"/>
      <c r="H24" s="268"/>
      <c r="I24" s="303"/>
      <c r="J24" s="268"/>
      <c r="K24" s="303"/>
      <c r="L24" s="268"/>
      <c r="M24" s="279"/>
      <c r="N24" s="267"/>
      <c r="O24" s="267"/>
      <c r="P24" s="407">
        <f>IFERROR(P23/P18,0)</f>
        <v>0</v>
      </c>
      <c r="Q24" s="60"/>
      <c r="R24" s="539"/>
      <c r="S24" s="540"/>
      <c r="T24" s="178">
        <f>T23/SUM(T18)</f>
        <v>0.87718513081694582</v>
      </c>
      <c r="U24" s="168" t="s">
        <v>187</v>
      </c>
    </row>
    <row r="25" spans="1:21" s="9" customFormat="1" ht="13.5" thickBot="1">
      <c r="A25" s="10"/>
      <c r="B25" s="16"/>
      <c r="C25" s="16"/>
      <c r="D25" s="60"/>
      <c r="E25" s="271"/>
      <c r="F25" s="279"/>
      <c r="G25" s="271"/>
      <c r="H25" s="279"/>
      <c r="I25" s="271"/>
      <c r="J25" s="279"/>
      <c r="K25" s="271"/>
      <c r="L25" s="279"/>
      <c r="M25" s="279"/>
      <c r="N25" s="267"/>
      <c r="O25" s="267"/>
      <c r="P25" s="407"/>
      <c r="Q25" s="60"/>
      <c r="R25" s="541"/>
      <c r="S25" s="542"/>
      <c r="T25" s="179"/>
      <c r="U25" s="173"/>
    </row>
    <row r="26" spans="1:21" s="9" customFormat="1">
      <c r="A26" s="10" t="s">
        <v>111</v>
      </c>
      <c r="B26" s="16"/>
      <c r="C26" s="16"/>
      <c r="D26" s="60"/>
      <c r="E26" s="305">
        <f>IFERROR(E18*P24,0)</f>
        <v>0</v>
      </c>
      <c r="F26" s="296"/>
      <c r="G26" s="305">
        <f>IFERROR(G18*P24,0)</f>
        <v>0</v>
      </c>
      <c r="H26" s="296"/>
      <c r="I26" s="305">
        <f>I18*P24</f>
        <v>0</v>
      </c>
      <c r="J26" s="296"/>
      <c r="K26" s="305">
        <f>K18*P24</f>
        <v>0</v>
      </c>
      <c r="L26" s="348"/>
      <c r="M26" s="284"/>
      <c r="N26" s="283"/>
      <c r="O26" s="284"/>
      <c r="P26" s="281">
        <f>E26+G26+I26+K26</f>
        <v>0</v>
      </c>
      <c r="Q26" s="60"/>
      <c r="R26" s="180">
        <f>R18*$T$24</f>
        <v>12856.463869818566</v>
      </c>
      <c r="S26" s="180">
        <f>S18*$T$24</f>
        <v>11643.536130181436</v>
      </c>
      <c r="T26" s="167">
        <f>SUM(R26:S26)</f>
        <v>24500</v>
      </c>
      <c r="U26" s="168" t="s">
        <v>112</v>
      </c>
    </row>
    <row r="27" spans="1:21">
      <c r="E27" s="276"/>
      <c r="F27" s="297"/>
      <c r="G27" s="276"/>
      <c r="H27" s="297"/>
      <c r="I27" s="276"/>
      <c r="J27" s="297"/>
      <c r="K27" s="276"/>
      <c r="L27" s="285"/>
      <c r="M27" s="286"/>
      <c r="N27" s="285"/>
      <c r="O27" s="286"/>
      <c r="P27" s="263"/>
      <c r="R27" s="181"/>
      <c r="S27" s="181"/>
      <c r="T27" s="182"/>
      <c r="U27" s="183"/>
    </row>
    <row r="28" spans="1:21" s="9" customFormat="1">
      <c r="A28" s="10" t="s">
        <v>86</v>
      </c>
      <c r="B28" s="16"/>
      <c r="C28" s="16"/>
      <c r="D28" s="50"/>
      <c r="E28" s="273">
        <f>E18+E26</f>
        <v>0</v>
      </c>
      <c r="F28" s="295"/>
      <c r="G28" s="273">
        <f>G18+G26</f>
        <v>0</v>
      </c>
      <c r="H28" s="295"/>
      <c r="I28" s="273">
        <f>I18+I26</f>
        <v>0</v>
      </c>
      <c r="J28" s="295"/>
      <c r="K28" s="273">
        <f>K18+K26</f>
        <v>0</v>
      </c>
      <c r="L28" s="287"/>
      <c r="M28" s="288"/>
      <c r="N28" s="287"/>
      <c r="O28" s="288"/>
      <c r="P28" s="281">
        <f>E28+G28+I28+K28</f>
        <v>0</v>
      </c>
      <c r="Q28" s="60"/>
      <c r="R28" s="177">
        <f>SUM(R18,R26)</f>
        <v>27512.963869818566</v>
      </c>
      <c r="S28" s="177">
        <f>SUM(S18,S26)</f>
        <v>24917.286130181434</v>
      </c>
      <c r="T28" s="184">
        <f>SUM(T18,T26)</f>
        <v>52430.25</v>
      </c>
      <c r="U28" s="168" t="s">
        <v>113</v>
      </c>
    </row>
    <row r="29" spans="1:21" s="9" customFormat="1">
      <c r="A29" s="10"/>
      <c r="B29" s="16"/>
      <c r="C29" s="16"/>
      <c r="D29" s="60"/>
      <c r="E29" s="266"/>
      <c r="F29" s="278"/>
      <c r="G29" s="266"/>
      <c r="H29" s="278"/>
      <c r="I29" s="266"/>
      <c r="J29" s="278"/>
      <c r="K29" s="266"/>
      <c r="L29" s="279"/>
      <c r="M29" s="279"/>
      <c r="N29" s="267"/>
      <c r="O29" s="267"/>
      <c r="P29" s="266"/>
      <c r="Q29" s="60"/>
      <c r="R29" s="171"/>
      <c r="S29" s="171"/>
      <c r="T29" s="172"/>
      <c r="U29" s="173"/>
    </row>
    <row r="30" spans="1:21" s="9" customFormat="1" ht="14.25">
      <c r="A30" s="61" t="s">
        <v>85</v>
      </c>
      <c r="B30" s="16"/>
      <c r="C30" s="16"/>
      <c r="D30" s="60"/>
      <c r="E30" s="266"/>
      <c r="F30" s="278"/>
      <c r="G30" s="266"/>
      <c r="H30" s="278"/>
      <c r="I30" s="266"/>
      <c r="J30" s="278"/>
      <c r="K30" s="266"/>
      <c r="L30" s="279"/>
      <c r="M30" s="279"/>
      <c r="N30" s="267"/>
      <c r="O30" s="267"/>
      <c r="P30" s="266"/>
      <c r="Q30" s="60"/>
      <c r="R30" s="171"/>
      <c r="S30" s="171"/>
      <c r="T30" s="172"/>
      <c r="U30" s="173"/>
    </row>
    <row r="31" spans="1:21" s="9" customFormat="1">
      <c r="A31" s="10" t="s">
        <v>110</v>
      </c>
      <c r="B31" s="16"/>
      <c r="C31" s="16"/>
      <c r="D31" s="50"/>
      <c r="E31" s="274">
        <f>'Forecasted Usage'!C13</f>
        <v>0</v>
      </c>
      <c r="F31" s="295"/>
      <c r="G31" s="274">
        <f>'Forecasted Usage'!C14</f>
        <v>0</v>
      </c>
      <c r="H31" s="295"/>
      <c r="I31" s="274">
        <f>'Forecasted Usage'!C15</f>
        <v>0</v>
      </c>
      <c r="J31" s="295"/>
      <c r="K31" s="274">
        <f>'Forecasted Usage'!C16</f>
        <v>0</v>
      </c>
      <c r="L31" s="348"/>
      <c r="M31" s="284"/>
      <c r="N31" s="289"/>
      <c r="O31" s="290"/>
      <c r="P31" s="268"/>
      <c r="Q31" s="60"/>
      <c r="R31" s="185">
        <f>SUM('Forecasted Usage'!C11)</f>
        <v>1500</v>
      </c>
      <c r="S31" s="185">
        <f>SUM('Forecasted Usage'!C12)</f>
        <v>300</v>
      </c>
      <c r="T31" s="170"/>
      <c r="U31" s="168" t="s">
        <v>114</v>
      </c>
    </row>
    <row r="32" spans="1:21" s="9" customFormat="1">
      <c r="A32" s="10"/>
      <c r="B32" s="16"/>
      <c r="C32" s="16"/>
      <c r="D32" s="60"/>
      <c r="E32" s="275"/>
      <c r="F32" s="298"/>
      <c r="G32" s="275"/>
      <c r="H32" s="298"/>
      <c r="I32" s="275"/>
      <c r="J32" s="298"/>
      <c r="K32" s="275"/>
      <c r="L32" s="285"/>
      <c r="M32" s="286"/>
      <c r="N32" s="291"/>
      <c r="O32" s="292"/>
      <c r="P32" s="266"/>
      <c r="Q32" s="60"/>
      <c r="R32" s="171"/>
      <c r="S32" s="171"/>
      <c r="T32" s="172"/>
      <c r="U32" s="186"/>
    </row>
    <row r="33" spans="1:21" s="9" customFormat="1" ht="15" thickBot="1">
      <c r="A33" s="61" t="s">
        <v>87</v>
      </c>
      <c r="B33" s="16"/>
      <c r="C33" s="16"/>
      <c r="D33" s="60"/>
      <c r="E33" s="277">
        <f>IFERROR(E28/E31,0)</f>
        <v>0</v>
      </c>
      <c r="F33" s="278"/>
      <c r="G33" s="277">
        <f>IFERROR(G28/G31,0)</f>
        <v>0</v>
      </c>
      <c r="H33" s="278"/>
      <c r="I33" s="277">
        <f>IFERROR(I28/I31,0)</f>
        <v>0</v>
      </c>
      <c r="J33" s="278"/>
      <c r="K33" s="277">
        <f>IFERROR(K28/K31,0)</f>
        <v>0</v>
      </c>
      <c r="L33" s="287"/>
      <c r="M33" s="288"/>
      <c r="N33" s="293"/>
      <c r="O33" s="294"/>
      <c r="P33" s="264"/>
      <c r="Q33" s="60"/>
      <c r="R33" s="187">
        <f>R28/R31</f>
        <v>18.341975913212377</v>
      </c>
      <c r="S33" s="187">
        <f>S28/S31</f>
        <v>83.057620433938112</v>
      </c>
      <c r="T33" s="166"/>
      <c r="U33" s="349" t="s">
        <v>115</v>
      </c>
    </row>
    <row r="34" spans="1:21" ht="13.5" thickTop="1">
      <c r="A34" s="3"/>
      <c r="B34" s="3"/>
      <c r="C34" s="7"/>
      <c r="H34" s="44"/>
      <c r="I34" s="44"/>
      <c r="J34" s="44"/>
      <c r="K34" s="44"/>
      <c r="L34" s="44"/>
      <c r="M34" s="44"/>
      <c r="N34" s="44"/>
      <c r="O34" s="44"/>
      <c r="P34" s="44"/>
      <c r="Q34" s="44"/>
      <c r="R34" s="44"/>
      <c r="S34" s="44"/>
      <c r="T34" s="3"/>
      <c r="U34" s="3"/>
    </row>
  </sheetData>
  <sheetProtection selectLockedCells="1"/>
  <mergeCells count="1">
    <mergeCell ref="P24:P25"/>
  </mergeCells>
  <phoneticPr fontId="0" type="noConversion"/>
  <printOptions horizontalCentered="1"/>
  <pageMargins left="0.25" right="0.25" top="0.75" bottom="0.75" header="0.3" footer="0.3"/>
  <pageSetup scale="77" orientation="landscape" r:id="rId1"/>
  <headerFooter alignWithMargins="0">
    <oddFooter>Page &amp;P&amp;R&amp;A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A1:Q40"/>
  <sheetViews>
    <sheetView showGridLines="0" workbookViewId="0">
      <selection activeCell="A2" sqref="A2"/>
    </sheetView>
  </sheetViews>
  <sheetFormatPr defaultColWidth="9.140625" defaultRowHeight="12.75"/>
  <cols>
    <col min="1" max="1" width="38.28515625" style="71" customWidth="1"/>
    <col min="2" max="2" width="10.5703125" style="71" customWidth="1"/>
    <col min="3" max="3" width="3.42578125" style="71" customWidth="1"/>
    <col min="4" max="4" width="11.140625" style="71" customWidth="1"/>
    <col min="5" max="5" width="12.140625" style="71" customWidth="1"/>
    <col min="6" max="6" width="1.7109375" style="71" customWidth="1"/>
    <col min="7" max="7" width="9.5703125" style="71" customWidth="1"/>
    <col min="8" max="8" width="1.7109375" style="71" customWidth="1"/>
    <col min="9" max="9" width="10.7109375" style="71" customWidth="1"/>
    <col min="10" max="10" width="1.7109375" style="71" customWidth="1"/>
    <col min="11" max="11" width="12.85546875" style="71" customWidth="1"/>
    <col min="12" max="12" width="2" style="71" customWidth="1"/>
    <col min="13" max="13" width="13.85546875" style="71" customWidth="1"/>
    <col min="14" max="14" width="2.5703125" style="71" customWidth="1"/>
    <col min="15" max="16384" width="9.140625" style="71"/>
  </cols>
  <sheetData>
    <row r="1" spans="1:13" ht="15">
      <c r="A1" s="525" t="s">
        <v>141</v>
      </c>
      <c r="B1" s="525"/>
      <c r="C1" s="525"/>
      <c r="D1" s="525"/>
      <c r="E1" s="525"/>
      <c r="F1" s="116"/>
    </row>
    <row r="2" spans="1:13" customFormat="1">
      <c r="A2" s="24" t="s">
        <v>131</v>
      </c>
      <c r="B2" s="445" t="str">
        <f>'Rate Request Form'!G5</f>
        <v>Financial Reporting Services</v>
      </c>
      <c r="C2" s="445"/>
      <c r="D2" s="445"/>
      <c r="E2" s="472"/>
      <c r="F2" s="472"/>
      <c r="G2" s="472"/>
      <c r="H2" s="472"/>
      <c r="I2" s="472"/>
    </row>
    <row r="3" spans="1:13" s="22" customFormat="1" ht="18">
      <c r="A3" s="392"/>
      <c r="B3" s="392"/>
      <c r="C3" s="392"/>
      <c r="D3" s="392"/>
      <c r="E3" s="392"/>
      <c r="F3" s="392"/>
      <c r="G3" s="392"/>
      <c r="H3" s="392"/>
      <c r="I3" s="392"/>
      <c r="J3" s="392"/>
      <c r="K3" s="392"/>
    </row>
    <row r="4" spans="1:13" s="9" customFormat="1" ht="30.75">
      <c r="A4" s="451" t="s">
        <v>26</v>
      </c>
      <c r="B4" s="451"/>
      <c r="C4" s="451"/>
      <c r="D4" s="451"/>
      <c r="E4" s="451"/>
      <c r="F4" s="451"/>
      <c r="G4" s="451"/>
      <c r="H4" s="451"/>
      <c r="I4" s="451"/>
      <c r="J4" s="451"/>
      <c r="K4" s="451"/>
      <c r="L4" s="452"/>
      <c r="M4" s="452"/>
    </row>
    <row r="5" spans="1:13" s="22" customFormat="1" ht="18">
      <c r="A5" s="453" t="s">
        <v>133</v>
      </c>
      <c r="B5" s="453"/>
      <c r="C5" s="453"/>
      <c r="D5" s="453"/>
      <c r="E5" s="453"/>
      <c r="F5" s="453"/>
      <c r="G5" s="453"/>
      <c r="H5" s="453"/>
      <c r="I5" s="453"/>
      <c r="J5" s="453"/>
      <c r="K5" s="453"/>
      <c r="L5" s="453"/>
      <c r="M5" s="453"/>
    </row>
    <row r="6" spans="1:13" s="22" customFormat="1" ht="18">
      <c r="A6" s="21"/>
      <c r="B6" s="21"/>
      <c r="C6" s="21"/>
      <c r="D6" s="21"/>
      <c r="E6" s="21"/>
      <c r="F6" s="21"/>
      <c r="G6" s="21"/>
      <c r="H6" s="21"/>
      <c r="I6" s="21"/>
      <c r="J6" s="21"/>
      <c r="K6" s="21"/>
    </row>
    <row r="7" spans="1:13" s="22" customFormat="1" ht="18.75" thickBot="1">
      <c r="A7" s="21"/>
      <c r="B7" s="21"/>
      <c r="C7" s="21"/>
      <c r="D7" s="21"/>
      <c r="E7" s="21"/>
      <c r="F7" s="21"/>
      <c r="G7" s="21"/>
      <c r="H7" s="21"/>
      <c r="I7" s="21"/>
      <c r="J7" s="21"/>
      <c r="K7" s="21"/>
    </row>
    <row r="8" spans="1:13" s="22" customFormat="1" ht="18">
      <c r="A8" s="57"/>
      <c r="B8" s="57"/>
      <c r="C8" s="57"/>
      <c r="D8" s="527" t="s">
        <v>82</v>
      </c>
      <c r="E8" s="528"/>
      <c r="F8" s="21"/>
      <c r="G8" s="21"/>
      <c r="H8" s="21"/>
      <c r="I8" s="21"/>
      <c r="J8" s="224"/>
      <c r="K8" s="21"/>
    </row>
    <row r="9" spans="1:13" s="9" customFormat="1" ht="13.5" thickBot="1">
      <c r="A9" s="10"/>
      <c r="B9" s="10"/>
      <c r="C9" s="10"/>
      <c r="D9" s="68" t="s">
        <v>60</v>
      </c>
      <c r="E9" s="69" t="s">
        <v>63</v>
      </c>
      <c r="F9" s="56"/>
      <c r="G9" s="88" t="str">
        <f>'Salary and Wage'!K10</f>
        <v>Service 1</v>
      </c>
      <c r="H9" s="56"/>
      <c r="I9" s="88" t="str">
        <f>'Salary and Wage'!M10</f>
        <v>Service 2</v>
      </c>
      <c r="J9" s="227"/>
      <c r="K9" s="88" t="str">
        <f>'Salary and Wage'!O10</f>
        <v>Service 3</v>
      </c>
      <c r="L9" s="56"/>
      <c r="M9" s="88" t="str">
        <f>'Salary and Wage'!Q10</f>
        <v>Service 4</v>
      </c>
    </row>
    <row r="10" spans="1:13" s="9" customFormat="1">
      <c r="A10" s="10"/>
      <c r="B10" s="10"/>
      <c r="C10" s="10"/>
      <c r="D10" s="117"/>
      <c r="E10" s="117"/>
      <c r="F10" s="53"/>
      <c r="G10" s="16"/>
      <c r="H10" s="53"/>
      <c r="I10" s="16"/>
      <c r="J10" s="228"/>
      <c r="K10" s="16"/>
      <c r="L10" s="53"/>
      <c r="M10" s="16"/>
    </row>
    <row r="11" spans="1:13" s="9" customFormat="1" ht="14.25">
      <c r="A11" s="61" t="s">
        <v>132</v>
      </c>
      <c r="B11" s="61"/>
      <c r="C11" s="61"/>
      <c r="D11" s="115">
        <f>'Expense Summary'!R33</f>
        <v>18.341975913212377</v>
      </c>
      <c r="E11" s="115">
        <f>'Expense Summary'!S33</f>
        <v>83.057620433938112</v>
      </c>
      <c r="F11" s="60"/>
      <c r="G11" s="306">
        <f>'Expense Summary'!E33</f>
        <v>0</v>
      </c>
      <c r="H11" s="390"/>
      <c r="I11" s="306">
        <f>'Expense Summary'!G33</f>
        <v>0</v>
      </c>
      <c r="J11" s="309"/>
      <c r="K11" s="306">
        <f>'Expense Summary'!I33</f>
        <v>0</v>
      </c>
      <c r="L11" s="390"/>
      <c r="M11" s="306">
        <f>'Expense Summary'!K33</f>
        <v>0</v>
      </c>
    </row>
    <row r="12" spans="1:13">
      <c r="A12" s="116"/>
      <c r="B12" s="116"/>
      <c r="C12" s="116"/>
      <c r="D12" s="268"/>
      <c r="E12" s="279"/>
      <c r="F12" s="118"/>
      <c r="G12" s="268"/>
      <c r="H12" s="279"/>
      <c r="I12" s="268"/>
      <c r="J12" s="279"/>
      <c r="K12" s="268"/>
      <c r="L12" s="279"/>
      <c r="M12" s="268"/>
    </row>
    <row r="13" spans="1:13">
      <c r="D13" s="268"/>
      <c r="E13" s="279"/>
      <c r="G13" s="268"/>
      <c r="H13" s="279"/>
      <c r="I13" s="268"/>
      <c r="J13" s="279"/>
      <c r="K13" s="268"/>
      <c r="L13" s="279"/>
      <c r="M13" s="268"/>
    </row>
    <row r="14" spans="1:13" s="9" customFormat="1" ht="14.25">
      <c r="A14" s="61" t="s">
        <v>123</v>
      </c>
      <c r="B14" s="61"/>
      <c r="C14" s="61"/>
      <c r="D14" s="266"/>
      <c r="E14" s="264"/>
      <c r="F14" s="60"/>
      <c r="G14" s="266"/>
      <c r="H14" s="264"/>
      <c r="I14" s="266"/>
      <c r="J14" s="279"/>
      <c r="K14" s="266"/>
      <c r="L14" s="264"/>
      <c r="M14" s="266"/>
    </row>
    <row r="15" spans="1:13">
      <c r="A15" s="111" t="s">
        <v>121</v>
      </c>
      <c r="B15" s="9"/>
      <c r="C15" s="9"/>
      <c r="D15" s="120">
        <f>ROUNDUP(D11,0)</f>
        <v>19</v>
      </c>
      <c r="E15" s="120">
        <f>ROUNDUP(E11,0)</f>
        <v>84</v>
      </c>
      <c r="G15" s="306">
        <f>IFERROR(ROUNDUP(G11,0),0)</f>
        <v>0</v>
      </c>
      <c r="H15" s="389">
        <f t="shared" ref="H15:M15" si="0">IFERROR(ROUNDUP(H11,0),0)</f>
        <v>0</v>
      </c>
      <c r="I15" s="306">
        <f t="shared" si="0"/>
        <v>0</v>
      </c>
      <c r="J15" s="389">
        <f t="shared" si="0"/>
        <v>0</v>
      </c>
      <c r="K15" s="306">
        <f t="shared" si="0"/>
        <v>0</v>
      </c>
      <c r="L15" s="389">
        <f t="shared" si="0"/>
        <v>0</v>
      </c>
      <c r="M15" s="306">
        <f t="shared" si="0"/>
        <v>0</v>
      </c>
    </row>
    <row r="16" spans="1:13">
      <c r="A16" s="9" t="s">
        <v>129</v>
      </c>
      <c r="B16" s="9"/>
      <c r="C16" s="9"/>
      <c r="D16" s="66"/>
      <c r="E16" s="270"/>
      <c r="G16" s="66"/>
      <c r="H16" s="264"/>
      <c r="I16" s="66"/>
      <c r="J16" s="119"/>
      <c r="K16" s="66"/>
      <c r="L16" s="268"/>
      <c r="M16" s="66"/>
    </row>
    <row r="17" spans="1:17">
      <c r="A17" s="9" t="s">
        <v>127</v>
      </c>
      <c r="B17" s="9"/>
      <c r="C17" s="9"/>
      <c r="D17" s="120">
        <f>ROUNDUP((('Expense Summary'!R18-'Expense Summary'!R16)+'Expense Summary'!R26)/'Expense Summary'!R31,0)</f>
        <v>15</v>
      </c>
      <c r="E17" s="120">
        <f>ROUNDUP((('Expense Summary'!S18-'Expense Summary'!S16)+'Expense Summary'!S26)/'Expense Summary'!S31,0)</f>
        <v>78</v>
      </c>
      <c r="G17" s="109">
        <f>IFERROR(ROUNDUP(((('Expense Summary'!E18-'Expense Summary'!E16)+'Expense Summary'!E26)/'Expense Summary'!E31),0),0)</f>
        <v>0</v>
      </c>
      <c r="H17" s="388">
        <f>IFERROR(ROUNDUP(((('Expense Summary'!F18-'Expense Summary'!F16)+'Expense Summary'!F26)/'Expense Summary'!F31),0),0)</f>
        <v>0</v>
      </c>
      <c r="I17" s="109">
        <f>IFERROR(ROUNDUP(((('Expense Summary'!G18-'Expense Summary'!G16)+'Expense Summary'!G26)/'Expense Summary'!G31),0),0)</f>
        <v>0</v>
      </c>
      <c r="J17" s="388">
        <f>IFERROR(ROUNDUP(((('Expense Summary'!H18-'Expense Summary'!H16)+'Expense Summary'!H26)/'Expense Summary'!H31),0),0)</f>
        <v>0</v>
      </c>
      <c r="K17" s="109">
        <f>IFERROR(ROUNDUP(((('Expense Summary'!I18-'Expense Summary'!I16)+'Expense Summary'!I26)/'Expense Summary'!I31),0),0)</f>
        <v>0</v>
      </c>
      <c r="L17" s="389">
        <f>IFERROR(ROUNDUP(((('Expense Summary'!J18-'Expense Summary'!J16)+'Expense Summary'!J26)/'Expense Summary'!J31),0),0)</f>
        <v>0</v>
      </c>
      <c r="M17" s="109">
        <f>IFERROR(ROUNDUP(((('Expense Summary'!K18-'Expense Summary'!K16)+'Expense Summary'!K26)/'Expense Summary'!K31),0),0)</f>
        <v>0</v>
      </c>
    </row>
    <row r="18" spans="1:17">
      <c r="A18" s="9" t="s">
        <v>128</v>
      </c>
      <c r="B18" s="9"/>
      <c r="C18" s="9"/>
      <c r="D18" s="120">
        <f>ROUND('Expense Summary'!R16/'Expense Summary'!R31,0)</f>
        <v>4</v>
      </c>
      <c r="E18" s="120">
        <f>ROUND('Expense Summary'!S16/'Expense Summary'!S31,0)</f>
        <v>5</v>
      </c>
      <c r="G18" s="109">
        <f>IFERROR(ROUND('Expense Summary'!E16/'Expense Summary'!E31,0),0)</f>
        <v>0</v>
      </c>
      <c r="H18" s="388">
        <f>IFERROR(ROUND('Expense Summary'!F16/'Expense Summary'!F31,0),0)</f>
        <v>0</v>
      </c>
      <c r="I18" s="109">
        <f>IFERROR(ROUND('Expense Summary'!G16/'Expense Summary'!G31,0),0)</f>
        <v>0</v>
      </c>
      <c r="J18" s="388">
        <f>IFERROR(ROUND('Expense Summary'!H16/'Expense Summary'!H31,0),0)</f>
        <v>0</v>
      </c>
      <c r="K18" s="109">
        <f>IFERROR(ROUND('Expense Summary'!I16/'Expense Summary'!I31,0),0)</f>
        <v>0</v>
      </c>
      <c r="L18" s="389">
        <f>IFERROR(ROUND('Expense Summary'!J16/'Expense Summary'!J31,0),0)</f>
        <v>0</v>
      </c>
      <c r="M18" s="109">
        <f>IFERROR(ROUND('Expense Summary'!K16/'Expense Summary'!K31,0),0)</f>
        <v>0</v>
      </c>
    </row>
    <row r="19" spans="1:17">
      <c r="A19" s="9"/>
      <c r="B19" s="9"/>
      <c r="C19" s="9"/>
      <c r="D19" s="546">
        <f>SUM(D17:D18)</f>
        <v>19</v>
      </c>
      <c r="E19" s="546">
        <f>SUM(E17:E18)</f>
        <v>83</v>
      </c>
      <c r="F19" s="423"/>
      <c r="G19" s="546">
        <f>SUM(G17:G18)</f>
        <v>0</v>
      </c>
      <c r="H19" s="268"/>
      <c r="I19" s="546">
        <f>SUM(I17:I18)</f>
        <v>0</v>
      </c>
      <c r="J19" s="119"/>
      <c r="K19" s="546">
        <f>SUM(K17:K18)</f>
        <v>0</v>
      </c>
      <c r="L19" s="268"/>
      <c r="M19" s="546">
        <f>SUM(M17:M18)</f>
        <v>0</v>
      </c>
      <c r="N19" s="423"/>
      <c r="O19" s="549" t="s">
        <v>189</v>
      </c>
      <c r="P19" s="550"/>
      <c r="Q19" s="549"/>
    </row>
    <row r="20" spans="1:17">
      <c r="A20" s="9"/>
      <c r="B20" s="9"/>
      <c r="C20" s="9"/>
      <c r="D20" s="67"/>
      <c r="E20" s="272"/>
      <c r="G20" s="67"/>
      <c r="H20" s="268"/>
      <c r="I20" s="67"/>
      <c r="J20" s="119"/>
      <c r="K20" s="67"/>
      <c r="L20" s="268"/>
      <c r="M20" s="67"/>
    </row>
    <row r="21" spans="1:17">
      <c r="A21" s="111" t="s">
        <v>256</v>
      </c>
      <c r="B21" s="9"/>
      <c r="C21" s="9"/>
      <c r="D21" s="120">
        <f>ROUNDUP((1.34*D15)/0.945,0)</f>
        <v>27</v>
      </c>
      <c r="E21" s="120">
        <f>ROUNDUP((E15*1.34)/0.945,0)</f>
        <v>120</v>
      </c>
      <c r="G21" s="306">
        <f>ROUNDUP((1.34*G15)/0.945,0)</f>
        <v>0</v>
      </c>
      <c r="H21" s="390"/>
      <c r="I21" s="306">
        <f>ROUNDUP((1.34*I15)/0.945,0)</f>
        <v>0</v>
      </c>
      <c r="J21" s="309"/>
      <c r="K21" s="306">
        <f>ROUNDUP((1.34*K15)/0.945,0)</f>
        <v>0</v>
      </c>
      <c r="L21" s="390"/>
      <c r="M21" s="306">
        <f>ROUNDUP((1.34*M15)/0.945,0)</f>
        <v>0</v>
      </c>
    </row>
    <row r="22" spans="1:17">
      <c r="A22" s="9" t="s">
        <v>129</v>
      </c>
      <c r="B22" s="9"/>
      <c r="C22" s="9"/>
      <c r="D22" s="67"/>
      <c r="E22" s="272"/>
      <c r="G22" s="67"/>
      <c r="H22" s="268"/>
      <c r="I22" s="67"/>
      <c r="J22" s="119"/>
      <c r="K22" s="67"/>
      <c r="L22" s="268"/>
      <c r="M22" s="67"/>
    </row>
    <row r="23" spans="1:17">
      <c r="A23" s="9" t="s">
        <v>127</v>
      </c>
      <c r="B23" s="9"/>
      <c r="C23" s="9"/>
      <c r="D23" s="120">
        <f>D17</f>
        <v>15</v>
      </c>
      <c r="E23" s="120">
        <f>E17</f>
        <v>78</v>
      </c>
      <c r="G23" s="110">
        <f>G17</f>
        <v>0</v>
      </c>
      <c r="H23" s="390"/>
      <c r="I23" s="110">
        <f>I17</f>
        <v>0</v>
      </c>
      <c r="J23" s="309"/>
      <c r="K23" s="110">
        <f>K17</f>
        <v>0</v>
      </c>
      <c r="L23" s="390"/>
      <c r="M23" s="110">
        <f>M17</f>
        <v>0</v>
      </c>
    </row>
    <row r="24" spans="1:17">
      <c r="A24" s="9" t="s">
        <v>128</v>
      </c>
      <c r="B24" s="9"/>
      <c r="C24" s="9"/>
      <c r="D24" s="120">
        <f>D18</f>
        <v>4</v>
      </c>
      <c r="E24" s="120">
        <f>E18</f>
        <v>5</v>
      </c>
      <c r="G24" s="110">
        <f>G18</f>
        <v>0</v>
      </c>
      <c r="H24" s="390"/>
      <c r="I24" s="110">
        <f>I18</f>
        <v>0</v>
      </c>
      <c r="J24" s="309"/>
      <c r="K24" s="110">
        <f>K18</f>
        <v>0</v>
      </c>
      <c r="L24" s="390"/>
      <c r="M24" s="110">
        <f>M18</f>
        <v>0</v>
      </c>
    </row>
    <row r="25" spans="1:17">
      <c r="A25" s="9" t="s">
        <v>257</v>
      </c>
      <c r="B25" s="9"/>
      <c r="C25" s="9"/>
      <c r="D25" s="299">
        <f>ROUND(D$21*0.055,0)</f>
        <v>1</v>
      </c>
      <c r="E25" s="299">
        <f>ROUND(E$21*0.055,0)</f>
        <v>7</v>
      </c>
      <c r="G25" s="274">
        <f>ROUND(G$21*0.055,0)</f>
        <v>0</v>
      </c>
      <c r="H25" s="390"/>
      <c r="I25" s="274">
        <f>ROUND(I$21*0.055,0)</f>
        <v>0</v>
      </c>
      <c r="J25" s="309"/>
      <c r="K25" s="274">
        <f>ROUND(K$21*0.055,0)</f>
        <v>0</v>
      </c>
      <c r="L25" s="390"/>
      <c r="M25" s="274">
        <f>ROUND(M$21*0.055,0)</f>
        <v>0</v>
      </c>
    </row>
    <row r="26" spans="1:17">
      <c r="A26" s="9" t="s">
        <v>258</v>
      </c>
      <c r="B26" s="9"/>
      <c r="C26" s="9"/>
      <c r="D26" s="120">
        <f>ROUND(D$15*0.34,0)</f>
        <v>6</v>
      </c>
      <c r="E26" s="120">
        <f>ROUND(E$15*0.34,0)</f>
        <v>29</v>
      </c>
      <c r="G26" s="110">
        <f>ROUND(G$15*0.31,0)</f>
        <v>0</v>
      </c>
      <c r="H26" s="390"/>
      <c r="I26" s="110">
        <f>ROUND(I$15*0.31,0)</f>
        <v>0</v>
      </c>
      <c r="J26" s="309"/>
      <c r="K26" s="110">
        <f>ROUND(K$15*0.31,0)</f>
        <v>0</v>
      </c>
      <c r="L26" s="390"/>
      <c r="M26" s="110">
        <f>ROUND(M$15*0.31,0)</f>
        <v>0</v>
      </c>
    </row>
    <row r="27" spans="1:17">
      <c r="A27" s="9"/>
      <c r="B27" s="9"/>
      <c r="C27" s="9"/>
      <c r="D27" s="546">
        <f>SUM(D23:D26)</f>
        <v>26</v>
      </c>
      <c r="E27" s="546">
        <f>SUM(E23:E26)</f>
        <v>119</v>
      </c>
      <c r="F27" s="423"/>
      <c r="G27" s="546">
        <f>SUM(G23:G26)</f>
        <v>0</v>
      </c>
      <c r="H27" s="268"/>
      <c r="I27" s="546">
        <f>SUM(I23:I26)</f>
        <v>0</v>
      </c>
      <c r="J27" s="119"/>
      <c r="K27" s="546">
        <f>SUM(K23:K26)</f>
        <v>0</v>
      </c>
      <c r="L27" s="268"/>
      <c r="M27" s="546">
        <f>SUM(M23:M26)</f>
        <v>0</v>
      </c>
      <c r="N27" s="423"/>
      <c r="O27" s="549" t="s">
        <v>188</v>
      </c>
      <c r="P27" s="550"/>
      <c r="Q27" s="549"/>
    </row>
    <row r="28" spans="1:17">
      <c r="D28" s="307"/>
      <c r="E28" s="307"/>
      <c r="G28" s="119"/>
      <c r="H28" s="268"/>
      <c r="I28" s="119"/>
      <c r="J28" s="119"/>
      <c r="K28" s="119"/>
      <c r="L28" s="268"/>
      <c r="M28" s="119"/>
    </row>
    <row r="29" spans="1:17">
      <c r="A29" s="111" t="s">
        <v>125</v>
      </c>
      <c r="B29" s="17"/>
      <c r="C29" s="17"/>
      <c r="D29" s="115">
        <v>150</v>
      </c>
      <c r="E29" s="115">
        <v>252</v>
      </c>
      <c r="G29" s="301">
        <v>0</v>
      </c>
      <c r="H29" s="390"/>
      <c r="I29" s="301">
        <v>0</v>
      </c>
      <c r="J29" s="309"/>
      <c r="K29" s="301">
        <v>0</v>
      </c>
      <c r="L29" s="390"/>
      <c r="M29" s="301">
        <v>0</v>
      </c>
      <c r="O29" s="71" t="s">
        <v>190</v>
      </c>
    </row>
    <row r="30" spans="1:17">
      <c r="A30" s="9" t="s">
        <v>129</v>
      </c>
      <c r="B30" s="9"/>
      <c r="C30" s="9"/>
      <c r="D30" s="308"/>
      <c r="E30" s="308"/>
      <c r="G30" s="268"/>
      <c r="H30" s="268"/>
      <c r="I30" s="268"/>
      <c r="J30" s="119"/>
      <c r="K30" s="268"/>
      <c r="L30" s="268"/>
      <c r="M30" s="268"/>
    </row>
    <row r="31" spans="1:17">
      <c r="A31" s="9" t="s">
        <v>127</v>
      </c>
      <c r="B31" s="9"/>
      <c r="C31" s="9"/>
      <c r="D31" s="120">
        <f>D17</f>
        <v>15</v>
      </c>
      <c r="E31" s="120">
        <f>E17</f>
        <v>78</v>
      </c>
      <c r="G31" s="110">
        <f>G17</f>
        <v>0</v>
      </c>
      <c r="H31" s="389"/>
      <c r="I31" s="110">
        <f>I17</f>
        <v>0</v>
      </c>
      <c r="J31" s="309"/>
      <c r="K31" s="110">
        <f>K17</f>
        <v>0</v>
      </c>
      <c r="L31" s="389"/>
      <c r="M31" s="110">
        <f>M17</f>
        <v>0</v>
      </c>
    </row>
    <row r="32" spans="1:17">
      <c r="A32" s="9" t="s">
        <v>128</v>
      </c>
      <c r="B32" s="9"/>
      <c r="C32" s="9"/>
      <c r="D32" s="120">
        <f>D18</f>
        <v>4</v>
      </c>
      <c r="E32" s="120">
        <f>E18</f>
        <v>5</v>
      </c>
      <c r="G32" s="110">
        <f>G18</f>
        <v>0</v>
      </c>
      <c r="H32" s="389"/>
      <c r="I32" s="110">
        <f>I18</f>
        <v>0</v>
      </c>
      <c r="J32" s="309"/>
      <c r="K32" s="110">
        <f>K18</f>
        <v>0</v>
      </c>
      <c r="L32" s="389"/>
      <c r="M32" s="110">
        <f>M18</f>
        <v>0</v>
      </c>
    </row>
    <row r="33" spans="1:17">
      <c r="A33" s="9" t="s">
        <v>130</v>
      </c>
      <c r="B33" s="9"/>
      <c r="C33" s="9"/>
      <c r="D33" s="120">
        <f>D29-D31-D32-D34-D35</f>
        <v>116.28999999999999</v>
      </c>
      <c r="E33" s="120">
        <f>E29-E31-E32-E34-E35</f>
        <v>126.57999999999998</v>
      </c>
      <c r="G33" s="110">
        <f>G29-G31-G32-G34-G35</f>
        <v>0</v>
      </c>
      <c r="H33" s="389"/>
      <c r="I33" s="110">
        <f>I29-I31-I32-I34-I35</f>
        <v>0</v>
      </c>
      <c r="J33" s="309"/>
      <c r="K33" s="110">
        <f>K29-K31-K32-K34-K35</f>
        <v>0</v>
      </c>
      <c r="L33" s="389"/>
      <c r="M33" s="110">
        <f>M29-M31-M32-M34-M35</f>
        <v>0</v>
      </c>
    </row>
    <row r="34" spans="1:17">
      <c r="A34" s="9" t="s">
        <v>257</v>
      </c>
      <c r="B34" s="9"/>
      <c r="C34" s="9"/>
      <c r="D34" s="120">
        <f>0.055*D29</f>
        <v>8.25</v>
      </c>
      <c r="E34" s="120">
        <f>0.055*E29</f>
        <v>13.86</v>
      </c>
      <c r="G34" s="110">
        <f>0.055*G29</f>
        <v>0</v>
      </c>
      <c r="H34" s="389"/>
      <c r="I34" s="110">
        <f>0.055*I29</f>
        <v>0</v>
      </c>
      <c r="J34" s="309"/>
      <c r="K34" s="110">
        <f>0.055*K29</f>
        <v>0</v>
      </c>
      <c r="L34" s="389"/>
      <c r="M34" s="110">
        <f>0.055*M29</f>
        <v>0</v>
      </c>
    </row>
    <row r="35" spans="1:17">
      <c r="A35" s="9" t="s">
        <v>259</v>
      </c>
      <c r="B35" s="9"/>
      <c r="C35" s="9"/>
      <c r="D35" s="120">
        <f>0.34*D15</f>
        <v>6.4600000000000009</v>
      </c>
      <c r="E35" s="120">
        <f>0.34*E15</f>
        <v>28.560000000000002</v>
      </c>
      <c r="G35" s="384">
        <f>0.31*G15</f>
        <v>0</v>
      </c>
      <c r="H35" s="391"/>
      <c r="I35" s="384">
        <f>0.31*I15</f>
        <v>0</v>
      </c>
      <c r="J35" s="385"/>
      <c r="K35" s="384">
        <f>0.31*K15</f>
        <v>0</v>
      </c>
      <c r="L35" s="391"/>
      <c r="M35" s="384">
        <f>0.31*M15</f>
        <v>0</v>
      </c>
    </row>
    <row r="36" spans="1:17">
      <c r="A36" s="9"/>
      <c r="B36" s="9"/>
      <c r="C36" s="9"/>
      <c r="D36" s="546">
        <f>SUM(D31:D35)</f>
        <v>150</v>
      </c>
      <c r="E36" s="546">
        <f>SUM(E31:E35)</f>
        <v>252</v>
      </c>
      <c r="F36" s="423"/>
      <c r="G36" s="546">
        <f>SUM(G31:G35)</f>
        <v>0</v>
      </c>
      <c r="H36" s="268">
        <f>SUM(H31:H35)</f>
        <v>0</v>
      </c>
      <c r="I36" s="546">
        <f>SUM(I31:I35)</f>
        <v>0</v>
      </c>
      <c r="J36" s="119"/>
      <c r="K36" s="546">
        <f>SUM(K31:K35)</f>
        <v>0</v>
      </c>
      <c r="L36" s="268">
        <f>SUM(L31:L35)</f>
        <v>0</v>
      </c>
      <c r="M36" s="546">
        <f>SUM(M31:M35)</f>
        <v>0</v>
      </c>
      <c r="N36" s="423"/>
      <c r="O36" s="549" t="s">
        <v>191</v>
      </c>
      <c r="P36" s="550"/>
      <c r="Q36" s="549"/>
    </row>
    <row r="37" spans="1:17">
      <c r="A37" s="70" t="s">
        <v>135</v>
      </c>
      <c r="G37"/>
    </row>
    <row r="38" spans="1:17">
      <c r="A38" s="9" t="s">
        <v>395</v>
      </c>
      <c r="B38" s="71" t="s">
        <v>136</v>
      </c>
      <c r="G38" s="246"/>
    </row>
    <row r="39" spans="1:17">
      <c r="A39" s="9" t="s">
        <v>396</v>
      </c>
      <c r="B39" s="71" t="s">
        <v>136</v>
      </c>
      <c r="G39" s="246"/>
    </row>
    <row r="40" spans="1:17">
      <c r="A40" s="9" t="s">
        <v>260</v>
      </c>
      <c r="B40" s="71" t="s">
        <v>137</v>
      </c>
      <c r="G40" s="246"/>
    </row>
  </sheetData>
  <phoneticPr fontId="0" type="noConversion"/>
  <printOptions horizontalCentered="1"/>
  <pageMargins left="0.25" right="0.25" top="0.75" bottom="0.75" header="0.3" footer="0.3"/>
  <pageSetup scale="89" orientation="landscape" r:id="rId1"/>
  <headerFooter alignWithMargins="0">
    <oddFooter>Page &amp;P&amp;R&amp;A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pageSetUpPr fitToPage="1"/>
  </sheetPr>
  <dimension ref="A1:Z76"/>
  <sheetViews>
    <sheetView zoomScaleNormal="100" workbookViewId="0"/>
  </sheetViews>
  <sheetFormatPr defaultRowHeight="12.75"/>
  <cols>
    <col min="1" max="1" width="42.85546875" customWidth="1"/>
    <col min="2" max="2" width="14.28515625" customWidth="1"/>
    <col min="3" max="5" width="12.42578125" customWidth="1"/>
    <col min="6" max="6" width="9.140625" customWidth="1"/>
    <col min="7" max="7" width="10" bestFit="1" customWidth="1"/>
    <col min="8" max="8" width="13.28515625" bestFit="1" customWidth="1"/>
    <col min="9" max="10" width="10.85546875" bestFit="1" customWidth="1"/>
    <col min="11" max="11" width="1.7109375" customWidth="1"/>
    <col min="12" max="12" width="11.85546875" customWidth="1"/>
    <col min="13" max="13" width="1.7109375" customWidth="1"/>
    <col min="14" max="14" width="10.140625" customWidth="1"/>
    <col min="15" max="15" width="1.7109375" customWidth="1"/>
    <col min="16" max="16" width="8" customWidth="1"/>
    <col min="17" max="17" width="1.7109375" customWidth="1"/>
    <col min="18" max="18" width="8" customWidth="1"/>
    <col min="19" max="20" width="1.7109375" customWidth="1"/>
    <col min="21" max="22" width="6.28515625" customWidth="1"/>
    <col min="23" max="23" width="18.42578125" customWidth="1"/>
  </cols>
  <sheetData>
    <row r="1" spans="1:26" ht="15">
      <c r="A1" s="529" t="s">
        <v>141</v>
      </c>
      <c r="B1" s="529"/>
      <c r="C1" s="529"/>
      <c r="D1" s="529"/>
      <c r="E1" s="529"/>
      <c r="F1" s="529"/>
      <c r="G1" s="529"/>
      <c r="H1" s="529"/>
      <c r="I1" s="529"/>
      <c r="J1" s="529"/>
    </row>
    <row r="2" spans="1:26" s="62" customFormat="1" ht="15">
      <c r="A2" s="243"/>
      <c r="B2" s="243"/>
      <c r="C2" s="243"/>
      <c r="D2" s="243"/>
      <c r="E2" s="243"/>
      <c r="F2" s="243"/>
      <c r="G2" s="243"/>
      <c r="H2" s="243"/>
      <c r="I2" s="243"/>
      <c r="J2" s="243"/>
    </row>
    <row r="3" spans="1:26">
      <c r="A3" s="24" t="s">
        <v>131</v>
      </c>
      <c r="B3" s="445" t="str">
        <f>'Rate Request Form'!G5</f>
        <v>Financial Reporting Services</v>
      </c>
      <c r="C3" s="445"/>
      <c r="D3" s="445"/>
      <c r="E3" s="501"/>
      <c r="F3" s="472"/>
    </row>
    <row r="4" spans="1:26" s="62" customFormat="1" ht="15">
      <c r="A4" s="243"/>
      <c r="B4" s="243"/>
      <c r="C4" s="243"/>
      <c r="D4" s="243"/>
      <c r="E4" s="243"/>
      <c r="F4" s="243"/>
      <c r="G4" s="243"/>
      <c r="H4" s="243"/>
      <c r="I4" s="243"/>
      <c r="J4" s="243"/>
    </row>
    <row r="5" spans="1:26" s="9" customFormat="1" ht="30.75">
      <c r="A5" s="451" t="s">
        <v>26</v>
      </c>
      <c r="B5" s="451"/>
      <c r="C5" s="451"/>
      <c r="D5" s="451"/>
      <c r="E5" s="451"/>
      <c r="F5" s="451"/>
      <c r="G5" s="451"/>
      <c r="H5" s="451"/>
      <c r="I5" s="76"/>
      <c r="J5" s="76"/>
      <c r="K5" s="76"/>
      <c r="L5" s="76"/>
      <c r="M5" s="76"/>
      <c r="N5" s="76"/>
      <c r="O5" s="76"/>
      <c r="P5" s="76"/>
      <c r="Q5" s="76"/>
      <c r="R5" s="76"/>
      <c r="S5" s="76"/>
      <c r="T5" s="76"/>
      <c r="U5" s="19"/>
      <c r="V5" s="19"/>
      <c r="W5" s="19"/>
      <c r="X5" s="19"/>
      <c r="Y5" s="19"/>
      <c r="Z5" s="19"/>
    </row>
    <row r="6" spans="1:26" s="22" customFormat="1" ht="18">
      <c r="A6" s="453" t="s">
        <v>124</v>
      </c>
      <c r="B6" s="453"/>
      <c r="C6" s="453"/>
      <c r="D6" s="453"/>
      <c r="E6" s="453"/>
      <c r="F6" s="453"/>
      <c r="G6" s="453"/>
      <c r="H6" s="453"/>
      <c r="I6" s="77"/>
      <c r="J6" s="77"/>
      <c r="K6" s="77"/>
      <c r="L6" s="77"/>
      <c r="M6" s="77"/>
      <c r="N6" s="77"/>
      <c r="O6" s="77"/>
      <c r="P6" s="77"/>
      <c r="Q6" s="77"/>
      <c r="R6" s="77"/>
      <c r="S6" s="77"/>
      <c r="T6" s="77"/>
      <c r="U6" s="21"/>
      <c r="V6" s="21"/>
      <c r="W6" s="21"/>
      <c r="X6" s="21"/>
      <c r="Y6" s="21"/>
      <c r="Z6" s="21"/>
    </row>
    <row r="7" spans="1:26" s="9" customFormat="1">
      <c r="A7" s="23"/>
      <c r="F7"/>
      <c r="G7"/>
      <c r="H7"/>
      <c r="I7" s="233"/>
      <c r="J7" s="233"/>
      <c r="K7" s="92"/>
      <c r="L7" s="215"/>
      <c r="M7" s="92"/>
      <c r="N7" s="215"/>
      <c r="O7" s="215"/>
      <c r="P7" s="215"/>
      <c r="Q7" s="215"/>
      <c r="R7" s="215"/>
      <c r="S7" s="215"/>
      <c r="T7" s="92"/>
      <c r="U7" s="92"/>
      <c r="V7" s="55"/>
      <c r="W7" s="10"/>
    </row>
    <row r="8" spans="1:26" s="22" customFormat="1" ht="18">
      <c r="B8" s="408"/>
      <c r="C8" s="408"/>
      <c r="D8" s="408"/>
      <c r="E8" s="408"/>
      <c r="F8" s="408"/>
      <c r="G8" s="408"/>
      <c r="H8" s="408"/>
      <c r="I8" s="409"/>
      <c r="J8" s="409"/>
      <c r="K8" s="224"/>
      <c r="L8" s="224"/>
      <c r="M8" s="224"/>
      <c r="N8" s="224"/>
      <c r="O8" s="224"/>
      <c r="P8" s="224"/>
      <c r="Q8" s="224"/>
      <c r="R8" s="224"/>
      <c r="S8" s="224"/>
      <c r="T8" s="224"/>
      <c r="U8" s="224"/>
      <c r="V8" s="188"/>
      <c r="W8" s="188"/>
      <c r="X8" s="188"/>
      <c r="Y8" s="188"/>
      <c r="Z8" s="188"/>
    </row>
    <row r="9" spans="1:26" s="9" customFormat="1" ht="14.25">
      <c r="A9" s="10"/>
      <c r="B9" s="216" t="str">
        <f>'Salary and Wage'!K10</f>
        <v>Service 1</v>
      </c>
      <c r="C9" s="530" t="s">
        <v>166</v>
      </c>
      <c r="D9" s="531"/>
      <c r="E9" s="531"/>
      <c r="F9" s="531"/>
      <c r="G9" s="531"/>
      <c r="H9" s="531"/>
      <c r="I9" s="225"/>
      <c r="J9" s="226"/>
      <c r="K9" s="227"/>
      <c r="L9" s="227"/>
      <c r="M9" s="227"/>
      <c r="N9" s="227"/>
      <c r="O9" s="226"/>
      <c r="P9" s="227"/>
      <c r="Q9" s="226"/>
      <c r="R9" s="227"/>
      <c r="S9" s="226"/>
      <c r="T9" s="227"/>
      <c r="U9" s="228"/>
      <c r="V9" s="54"/>
      <c r="W9" s="10"/>
    </row>
    <row r="10" spans="1:26" s="9" customFormat="1" ht="28.5">
      <c r="A10" s="221" t="s">
        <v>178</v>
      </c>
      <c r="B10" s="112"/>
      <c r="C10" s="217" t="s">
        <v>167</v>
      </c>
      <c r="D10" s="217" t="s">
        <v>168</v>
      </c>
      <c r="E10" s="217" t="s">
        <v>169</v>
      </c>
      <c r="F10" s="217" t="s">
        <v>165</v>
      </c>
      <c r="G10" s="217" t="s">
        <v>170</v>
      </c>
      <c r="H10" s="222" t="s">
        <v>1</v>
      </c>
      <c r="I10" s="225"/>
      <c r="J10" s="229"/>
      <c r="K10" s="228"/>
      <c r="L10" s="229"/>
      <c r="M10" s="228"/>
      <c r="N10" s="229"/>
      <c r="O10" s="229"/>
      <c r="P10" s="229"/>
      <c r="Q10" s="229"/>
      <c r="R10" s="229"/>
      <c r="S10" s="229"/>
      <c r="T10" s="228"/>
      <c r="U10" s="228"/>
      <c r="V10" s="54"/>
      <c r="W10" s="10"/>
    </row>
    <row r="11" spans="1:26" s="17" customFormat="1">
      <c r="A11" s="10" t="s">
        <v>177</v>
      </c>
      <c r="B11" s="218">
        <f>'Proposed Rate(s)'!G15</f>
        <v>0</v>
      </c>
      <c r="C11" s="87">
        <f>'Proposed Rate(s)'!G17</f>
        <v>0</v>
      </c>
      <c r="D11" s="87">
        <f>'Proposed Rate(s)'!G18</f>
        <v>0</v>
      </c>
      <c r="E11" s="310"/>
      <c r="F11" s="310"/>
      <c r="G11" s="310"/>
      <c r="H11" s="96">
        <f>SUM(C11:G11)</f>
        <v>0</v>
      </c>
      <c r="I11" s="63"/>
      <c r="J11" s="213"/>
      <c r="K11" s="214"/>
      <c r="L11" s="213"/>
      <c r="M11" s="214"/>
      <c r="N11" s="213"/>
      <c r="O11" s="213"/>
      <c r="P11" s="213"/>
      <c r="Q11" s="213"/>
      <c r="R11" s="213"/>
      <c r="S11" s="213"/>
      <c r="T11" s="214"/>
      <c r="U11" s="214"/>
      <c r="V11" s="212"/>
      <c r="W11" s="52"/>
    </row>
    <row r="12" spans="1:26" s="17" customFormat="1">
      <c r="A12" s="10" t="s">
        <v>179</v>
      </c>
      <c r="B12" s="218">
        <f>'Proposed Rate(s)'!G21</f>
        <v>0</v>
      </c>
      <c r="C12" s="87">
        <f>'Proposed Rate(s)'!G23</f>
        <v>0</v>
      </c>
      <c r="D12" s="87">
        <f>'Proposed Rate(s)'!G24</f>
        <v>0</v>
      </c>
      <c r="E12" s="87">
        <f>'Proposed Rate(s)'!G25</f>
        <v>0</v>
      </c>
      <c r="F12" s="87">
        <f>'Proposed Rate(s)'!G26</f>
        <v>0</v>
      </c>
      <c r="G12" s="310"/>
      <c r="H12" s="96">
        <f>SUM(C12:G12)</f>
        <v>0</v>
      </c>
      <c r="I12" s="63"/>
      <c r="J12" s="213"/>
      <c r="K12" s="214"/>
      <c r="L12" s="213"/>
      <c r="M12" s="214"/>
      <c r="N12" s="213"/>
      <c r="O12" s="213"/>
      <c r="P12" s="213"/>
      <c r="Q12" s="213"/>
      <c r="R12" s="213"/>
      <c r="S12" s="213"/>
      <c r="T12" s="214"/>
      <c r="U12" s="214"/>
      <c r="V12" s="212"/>
      <c r="W12" s="52"/>
    </row>
    <row r="13" spans="1:26" s="17" customFormat="1">
      <c r="A13" s="10" t="s">
        <v>134</v>
      </c>
      <c r="B13" s="218">
        <f>'Proposed Rate(s)'!G29</f>
        <v>0</v>
      </c>
      <c r="C13" s="87">
        <f>'Proposed Rate(s)'!G31</f>
        <v>0</v>
      </c>
      <c r="D13" s="87">
        <f>'Proposed Rate(s)'!G32</f>
        <v>0</v>
      </c>
      <c r="E13" s="87">
        <f>'Proposed Rate(s)'!G34</f>
        <v>0</v>
      </c>
      <c r="F13" s="87">
        <f>'Proposed Rate(s)'!G35</f>
        <v>0</v>
      </c>
      <c r="G13" s="87">
        <f>'Proposed Rate(s)'!G33</f>
        <v>0</v>
      </c>
      <c r="H13" s="96">
        <f t="shared" ref="H13" si="0">SUM(C13:G13)</f>
        <v>0</v>
      </c>
      <c r="I13" s="63"/>
      <c r="J13" s="213"/>
      <c r="K13" s="214"/>
      <c r="L13" s="213"/>
      <c r="M13" s="214"/>
      <c r="N13" s="213"/>
      <c r="O13" s="213"/>
      <c r="P13" s="213"/>
      <c r="Q13" s="213"/>
      <c r="R13" s="213"/>
      <c r="S13" s="213"/>
      <c r="T13" s="214"/>
      <c r="U13" s="214"/>
      <c r="V13" s="212"/>
      <c r="W13" s="52"/>
    </row>
    <row r="14" spans="1:26" s="9" customFormat="1">
      <c r="A14" s="10"/>
      <c r="B14" s="114"/>
      <c r="C14" s="87"/>
      <c r="D14" s="87"/>
      <c r="E14" s="87"/>
      <c r="F14" s="87"/>
      <c r="G14" s="87"/>
      <c r="H14" s="96"/>
      <c r="I14" s="225"/>
      <c r="J14" s="215"/>
      <c r="K14" s="92"/>
      <c r="L14" s="215"/>
      <c r="M14" s="92"/>
      <c r="N14" s="215"/>
      <c r="O14" s="215"/>
      <c r="P14" s="215"/>
      <c r="Q14" s="215"/>
      <c r="R14" s="215"/>
      <c r="S14" s="215"/>
      <c r="T14" s="92"/>
      <c r="U14" s="92"/>
      <c r="V14" s="212"/>
      <c r="W14" s="10"/>
    </row>
    <row r="15" spans="1:26" s="9" customFormat="1" ht="14.25">
      <c r="A15" s="61" t="s">
        <v>247</v>
      </c>
      <c r="B15" s="395"/>
      <c r="C15" s="532" t="s">
        <v>172</v>
      </c>
      <c r="D15" s="533"/>
      <c r="E15" s="533"/>
      <c r="F15" s="533"/>
      <c r="G15" s="533"/>
      <c r="H15" s="533"/>
      <c r="I15" s="225"/>
      <c r="J15" s="213"/>
      <c r="K15" s="214"/>
      <c r="L15" s="213"/>
      <c r="M15" s="214"/>
      <c r="N15" s="213"/>
      <c r="O15" s="213"/>
      <c r="P15" s="213"/>
      <c r="Q15" s="213"/>
      <c r="R15" s="213"/>
      <c r="S15" s="213"/>
      <c r="T15" s="214"/>
      <c r="U15" s="92"/>
      <c r="V15" s="212"/>
      <c r="W15" s="10"/>
    </row>
    <row r="16" spans="1:26" s="9" customFormat="1" ht="14.25">
      <c r="A16" s="61"/>
      <c r="B16" s="395" t="s">
        <v>171</v>
      </c>
      <c r="C16" s="217" t="s">
        <v>167</v>
      </c>
      <c r="D16" s="217" t="s">
        <v>168</v>
      </c>
      <c r="E16" s="217" t="s">
        <v>169</v>
      </c>
      <c r="F16" s="217" t="s">
        <v>165</v>
      </c>
      <c r="G16" s="217" t="s">
        <v>170</v>
      </c>
      <c r="H16" s="222" t="s">
        <v>1</v>
      </c>
      <c r="I16" s="225"/>
      <c r="J16" s="213"/>
      <c r="K16" s="214"/>
      <c r="L16" s="213"/>
      <c r="M16" s="214"/>
      <c r="N16" s="213"/>
      <c r="O16" s="213"/>
      <c r="P16" s="213"/>
      <c r="Q16" s="213"/>
      <c r="R16" s="213"/>
      <c r="S16" s="213"/>
      <c r="T16" s="214"/>
      <c r="U16" s="92"/>
      <c r="V16" s="212"/>
      <c r="W16" s="10"/>
    </row>
    <row r="17" spans="1:26" s="9" customFormat="1">
      <c r="A17" s="10" t="s">
        <v>121</v>
      </c>
      <c r="B17" s="218">
        <f>'Forecasted Usage'!D13+'Forecasted Usage'!F13</f>
        <v>0</v>
      </c>
      <c r="C17" s="87">
        <f>B17*C11</f>
        <v>0</v>
      </c>
      <c r="D17" s="87">
        <f>B17*D11</f>
        <v>0</v>
      </c>
      <c r="E17" s="310"/>
      <c r="F17" s="310"/>
      <c r="G17" s="310"/>
      <c r="H17" s="96">
        <f t="shared" ref="H17:H19" si="1">SUM(C17:G17)</f>
        <v>0</v>
      </c>
      <c r="I17" s="225"/>
      <c r="J17" s="213"/>
      <c r="K17" s="92"/>
      <c r="L17" s="213"/>
      <c r="M17" s="92"/>
      <c r="N17" s="213"/>
      <c r="O17" s="213"/>
      <c r="P17" s="213"/>
      <c r="Q17" s="213"/>
      <c r="R17" s="213"/>
      <c r="S17" s="213"/>
      <c r="T17" s="92"/>
      <c r="U17" s="92"/>
      <c r="V17" s="212"/>
      <c r="W17" s="10"/>
    </row>
    <row r="18" spans="1:26" s="9" customFormat="1">
      <c r="A18" s="10" t="s">
        <v>173</v>
      </c>
      <c r="B18" s="218">
        <f>'Forecasted Usage'!G13+'Forecasted Usage'!H13+'Forecasted Usage'!I13+'Forecasted Usage'!J13+'Forecasted Usage'!K13+'Forecasted Usage'!L13</f>
        <v>0</v>
      </c>
      <c r="C18" s="87">
        <f>C12*B18</f>
        <v>0</v>
      </c>
      <c r="D18" s="87">
        <f>D12*B18</f>
        <v>0</v>
      </c>
      <c r="E18" s="87">
        <f>E12*B18</f>
        <v>0</v>
      </c>
      <c r="F18" s="87">
        <f>F12*B18</f>
        <v>0</v>
      </c>
      <c r="G18" s="310"/>
      <c r="H18" s="96">
        <f t="shared" si="1"/>
        <v>0</v>
      </c>
      <c r="I18" s="225"/>
      <c r="J18" s="213"/>
      <c r="K18" s="214"/>
      <c r="L18" s="213"/>
      <c r="M18" s="214"/>
      <c r="N18" s="213"/>
      <c r="O18" s="213"/>
      <c r="P18" s="213"/>
      <c r="Q18" s="213"/>
      <c r="R18" s="213"/>
      <c r="S18" s="213"/>
      <c r="T18" s="214"/>
      <c r="U18" s="92"/>
      <c r="V18" s="212"/>
      <c r="W18" s="10"/>
    </row>
    <row r="19" spans="1:26" s="9" customFormat="1">
      <c r="A19" s="10" t="s">
        <v>174</v>
      </c>
      <c r="B19" s="218">
        <f>'Forecasted Usage'!M13</f>
        <v>0</v>
      </c>
      <c r="C19" s="87">
        <f>C13*B19</f>
        <v>0</v>
      </c>
      <c r="D19" s="87">
        <f>D13*B19</f>
        <v>0</v>
      </c>
      <c r="E19" s="87">
        <f>E13*B19</f>
        <v>0</v>
      </c>
      <c r="F19" s="87">
        <f>F13*B19</f>
        <v>0</v>
      </c>
      <c r="G19" s="87">
        <f>G13*B19</f>
        <v>0</v>
      </c>
      <c r="H19" s="96">
        <f t="shared" si="1"/>
        <v>0</v>
      </c>
      <c r="I19" s="225"/>
      <c r="J19" s="213"/>
      <c r="K19" s="92"/>
      <c r="L19" s="213"/>
      <c r="M19" s="92"/>
      <c r="N19" s="213"/>
      <c r="O19" s="213"/>
      <c r="P19" s="213"/>
      <c r="Q19" s="213"/>
      <c r="R19" s="213"/>
      <c r="S19" s="213"/>
      <c r="T19" s="92"/>
      <c r="U19" s="92"/>
      <c r="V19" s="212"/>
      <c r="W19" s="10"/>
    </row>
    <row r="20" spans="1:26" s="9" customFormat="1">
      <c r="A20" s="10"/>
      <c r="B20" s="113"/>
      <c r="C20" s="87"/>
      <c r="D20" s="87"/>
      <c r="E20" s="87"/>
      <c r="F20" s="87"/>
      <c r="G20" s="87"/>
      <c r="H20" s="96"/>
      <c r="I20" s="225"/>
      <c r="J20" s="213"/>
      <c r="K20" s="92"/>
      <c r="L20" s="213"/>
      <c r="M20" s="92"/>
      <c r="N20" s="213"/>
      <c r="O20" s="213"/>
      <c r="P20" s="213"/>
      <c r="Q20" s="213"/>
      <c r="R20" s="213"/>
      <c r="S20" s="213"/>
      <c r="T20" s="92"/>
      <c r="U20" s="92"/>
      <c r="V20" s="212"/>
      <c r="W20" s="10"/>
    </row>
    <row r="21" spans="1:26" s="9" customFormat="1">
      <c r="A21" s="10" t="s">
        <v>248</v>
      </c>
      <c r="B21" s="218">
        <f>SUM(B17:B20)</f>
        <v>0</v>
      </c>
      <c r="C21" s="87">
        <f>SUM(C17:C20)</f>
        <v>0</v>
      </c>
      <c r="D21" s="87">
        <f>SUM(D17:D19)</f>
        <v>0</v>
      </c>
      <c r="E21" s="87">
        <f>SUM(E17:E19)</f>
        <v>0</v>
      </c>
      <c r="F21" s="87">
        <f>SUM(F17:F19)</f>
        <v>0</v>
      </c>
      <c r="G21" s="87">
        <f>SUM(G17:G19)</f>
        <v>0</v>
      </c>
      <c r="H21" s="96">
        <f>SUM(C21:G21)</f>
        <v>0</v>
      </c>
      <c r="I21" s="225"/>
      <c r="J21" s="213"/>
      <c r="K21" s="92"/>
      <c r="L21" s="213"/>
      <c r="M21" s="214"/>
      <c r="N21" s="213"/>
      <c r="O21" s="213"/>
      <c r="P21" s="213"/>
      <c r="Q21" s="213"/>
      <c r="R21" s="213"/>
      <c r="S21" s="213"/>
      <c r="T21" s="92"/>
      <c r="U21" s="92"/>
      <c r="V21" s="212"/>
      <c r="W21" s="10"/>
    </row>
    <row r="22" spans="1:26" s="9" customFormat="1">
      <c r="A22" s="10"/>
      <c r="B22" s="220" t="s">
        <v>175</v>
      </c>
      <c r="C22" s="219"/>
      <c r="D22" s="219"/>
      <c r="E22" s="219"/>
      <c r="F22" s="219"/>
      <c r="G22" s="219"/>
      <c r="H22" s="223"/>
      <c r="I22" s="225"/>
      <c r="J22" s="213"/>
      <c r="K22" s="230"/>
      <c r="L22" s="213"/>
      <c r="M22" s="230"/>
      <c r="N22" s="213"/>
      <c r="O22" s="213"/>
      <c r="P22" s="213"/>
      <c r="Q22" s="213"/>
      <c r="R22" s="213"/>
      <c r="S22" s="213"/>
      <c r="T22" s="92"/>
      <c r="U22" s="92"/>
      <c r="V22" s="212"/>
      <c r="W22" s="10"/>
    </row>
    <row r="23" spans="1:26">
      <c r="B23" s="23"/>
      <c r="C23" s="23"/>
      <c r="D23" s="23"/>
      <c r="E23" s="23"/>
      <c r="F23" s="16"/>
      <c r="G23" s="547" t="s">
        <v>176</v>
      </c>
      <c r="H23" s="548">
        <f>SUM(H17:H19)</f>
        <v>0</v>
      </c>
      <c r="I23" s="231"/>
      <c r="J23" s="231"/>
      <c r="K23" s="2"/>
      <c r="L23" s="232"/>
      <c r="M23" s="2"/>
      <c r="N23" s="2"/>
      <c r="O23" s="2"/>
      <c r="P23" s="2"/>
      <c r="Q23" s="2"/>
      <c r="R23" s="2"/>
      <c r="S23" s="2"/>
      <c r="T23" s="2"/>
      <c r="U23" s="2"/>
    </row>
    <row r="25" spans="1:26" s="22" customFormat="1" ht="18">
      <c r="B25" s="408"/>
      <c r="C25" s="408"/>
      <c r="D25" s="408"/>
      <c r="E25" s="408"/>
      <c r="F25" s="408"/>
      <c r="G25" s="408"/>
      <c r="H25" s="408"/>
      <c r="I25" s="409"/>
      <c r="J25" s="409"/>
      <c r="K25" s="224"/>
      <c r="L25" s="224"/>
      <c r="M25" s="224"/>
      <c r="N25" s="224"/>
      <c r="O25" s="224"/>
      <c r="P25" s="224"/>
      <c r="Q25" s="224"/>
      <c r="R25" s="224"/>
      <c r="S25" s="224"/>
      <c r="T25" s="224"/>
      <c r="U25" s="224"/>
      <c r="V25" s="188"/>
      <c r="W25" s="188"/>
      <c r="X25" s="188"/>
      <c r="Y25" s="188"/>
      <c r="Z25" s="188"/>
    </row>
    <row r="26" spans="1:26" s="9" customFormat="1" ht="14.25">
      <c r="A26" s="10"/>
      <c r="B26" s="216" t="str">
        <f>'Salary and Wage'!M10</f>
        <v>Service 2</v>
      </c>
      <c r="C26" s="530" t="s">
        <v>166</v>
      </c>
      <c r="D26" s="531"/>
      <c r="E26" s="531"/>
      <c r="F26" s="531"/>
      <c r="G26" s="531"/>
      <c r="H26" s="531"/>
      <c r="I26" s="225"/>
      <c r="J26" s="226"/>
      <c r="K26" s="227"/>
      <c r="L26" s="227"/>
      <c r="M26" s="227"/>
      <c r="N26" s="227"/>
      <c r="O26" s="226"/>
      <c r="P26" s="227"/>
      <c r="Q26" s="226"/>
      <c r="R26" s="227"/>
      <c r="S26" s="226"/>
      <c r="T26" s="227"/>
      <c r="U26" s="228"/>
      <c r="V26" s="54"/>
      <c r="W26" s="10"/>
    </row>
    <row r="27" spans="1:26" s="9" customFormat="1" ht="28.5">
      <c r="A27" s="221" t="s">
        <v>178</v>
      </c>
      <c r="B27" s="112"/>
      <c r="C27" s="217" t="s">
        <v>167</v>
      </c>
      <c r="D27" s="217" t="s">
        <v>168</v>
      </c>
      <c r="E27" s="217" t="s">
        <v>169</v>
      </c>
      <c r="F27" s="217" t="s">
        <v>165</v>
      </c>
      <c r="G27" s="217" t="s">
        <v>170</v>
      </c>
      <c r="H27" s="222" t="s">
        <v>1</v>
      </c>
      <c r="I27" s="225"/>
      <c r="J27" s="229"/>
      <c r="K27" s="228"/>
      <c r="L27" s="229"/>
      <c r="M27" s="228"/>
      <c r="N27" s="229"/>
      <c r="O27" s="229"/>
      <c r="P27" s="229"/>
      <c r="Q27" s="229"/>
      <c r="R27" s="229"/>
      <c r="S27" s="229"/>
      <c r="T27" s="228"/>
      <c r="U27" s="228"/>
      <c r="V27" s="54"/>
      <c r="W27" s="10"/>
    </row>
    <row r="28" spans="1:26" s="17" customFormat="1">
      <c r="A28" s="10" t="s">
        <v>177</v>
      </c>
      <c r="B28" s="218">
        <f>'Proposed Rate(s)'!I15</f>
        <v>0</v>
      </c>
      <c r="C28" s="87">
        <f>'Proposed Rate(s)'!I17</f>
        <v>0</v>
      </c>
      <c r="D28" s="87">
        <f>'Proposed Rate(s)'!I18</f>
        <v>0</v>
      </c>
      <c r="E28" s="310"/>
      <c r="F28" s="310"/>
      <c r="G28" s="310"/>
      <c r="H28" s="96">
        <f>SUM(C28:G28)</f>
        <v>0</v>
      </c>
      <c r="I28" s="63"/>
      <c r="J28" s="213"/>
      <c r="K28" s="214"/>
      <c r="L28" s="213"/>
      <c r="M28" s="214"/>
      <c r="N28" s="213"/>
      <c r="O28" s="213"/>
      <c r="P28" s="213"/>
      <c r="Q28" s="213"/>
      <c r="R28" s="213"/>
      <c r="S28" s="213"/>
      <c r="T28" s="214"/>
      <c r="U28" s="214"/>
      <c r="V28" s="212"/>
      <c r="W28" s="52"/>
    </row>
    <row r="29" spans="1:26" s="17" customFormat="1">
      <c r="A29" s="10" t="s">
        <v>179</v>
      </c>
      <c r="B29" s="218">
        <f>'Proposed Rate(s)'!I21</f>
        <v>0</v>
      </c>
      <c r="C29" s="87">
        <f>'Proposed Rate(s)'!I23</f>
        <v>0</v>
      </c>
      <c r="D29" s="87">
        <f>'Proposed Rate(s)'!I24</f>
        <v>0</v>
      </c>
      <c r="E29" s="87">
        <f>'Proposed Rate(s)'!I25</f>
        <v>0</v>
      </c>
      <c r="F29" s="87">
        <f>'Proposed Rate(s)'!I26</f>
        <v>0</v>
      </c>
      <c r="G29" s="310"/>
      <c r="H29" s="96">
        <f>SUM(C29:G29)</f>
        <v>0</v>
      </c>
      <c r="I29" s="63"/>
      <c r="J29" s="213"/>
      <c r="K29" s="214"/>
      <c r="L29" s="213"/>
      <c r="M29" s="214"/>
      <c r="N29" s="213"/>
      <c r="O29" s="213"/>
      <c r="P29" s="213"/>
      <c r="Q29" s="213"/>
      <c r="R29" s="213"/>
      <c r="S29" s="213"/>
      <c r="T29" s="214"/>
      <c r="U29" s="214"/>
      <c r="V29" s="212"/>
      <c r="W29" s="52"/>
    </row>
    <row r="30" spans="1:26" s="17" customFormat="1">
      <c r="A30" s="10" t="s">
        <v>134</v>
      </c>
      <c r="B30" s="218">
        <f>'Proposed Rate(s)'!I29</f>
        <v>0</v>
      </c>
      <c r="C30" s="87">
        <f>'Proposed Rate(s)'!I31</f>
        <v>0</v>
      </c>
      <c r="D30" s="87">
        <f>'Proposed Rate(s)'!I32</f>
        <v>0</v>
      </c>
      <c r="E30" s="87">
        <f>'Proposed Rate(s)'!I34</f>
        <v>0</v>
      </c>
      <c r="F30" s="87">
        <f>'Proposed Rate(s)'!I35</f>
        <v>0</v>
      </c>
      <c r="G30" s="87">
        <f>'Proposed Rate(s)'!I33</f>
        <v>0</v>
      </c>
      <c r="H30" s="96">
        <f t="shared" ref="H30" si="2">SUM(C30:G30)</f>
        <v>0</v>
      </c>
      <c r="I30" s="63"/>
      <c r="J30" s="213"/>
      <c r="K30" s="214"/>
      <c r="L30" s="213"/>
      <c r="M30" s="214"/>
      <c r="N30" s="213"/>
      <c r="O30" s="213"/>
      <c r="P30" s="213"/>
      <c r="Q30" s="213"/>
      <c r="R30" s="213"/>
      <c r="S30" s="213"/>
      <c r="T30" s="214"/>
      <c r="U30" s="214"/>
      <c r="V30" s="212"/>
      <c r="W30" s="52"/>
    </row>
    <row r="31" spans="1:26" s="9" customFormat="1">
      <c r="A31" s="10"/>
      <c r="B31" s="114"/>
      <c r="C31" s="87"/>
      <c r="D31" s="87"/>
      <c r="E31" s="87"/>
      <c r="F31" s="87"/>
      <c r="G31" s="87"/>
      <c r="H31" s="96"/>
      <c r="I31" s="225"/>
      <c r="J31" s="215"/>
      <c r="K31" s="92"/>
      <c r="L31" s="215"/>
      <c r="M31" s="92"/>
      <c r="N31" s="215"/>
      <c r="O31" s="215"/>
      <c r="P31" s="215"/>
      <c r="Q31" s="215"/>
      <c r="R31" s="215"/>
      <c r="S31" s="215"/>
      <c r="T31" s="92"/>
      <c r="U31" s="92"/>
      <c r="V31" s="212"/>
      <c r="W31" s="10"/>
    </row>
    <row r="32" spans="1:26" s="9" customFormat="1" ht="14.25">
      <c r="A32" s="61" t="s">
        <v>247</v>
      </c>
      <c r="B32" s="395"/>
      <c r="C32" s="532" t="s">
        <v>172</v>
      </c>
      <c r="D32" s="533"/>
      <c r="E32" s="533"/>
      <c r="F32" s="533"/>
      <c r="G32" s="533"/>
      <c r="H32" s="533"/>
      <c r="I32" s="225"/>
      <c r="J32" s="213"/>
      <c r="K32" s="214"/>
      <c r="L32" s="213"/>
      <c r="M32" s="214"/>
      <c r="N32" s="213"/>
      <c r="O32" s="213"/>
      <c r="P32" s="213"/>
      <c r="Q32" s="213"/>
      <c r="R32" s="213"/>
      <c r="S32" s="213"/>
      <c r="T32" s="214"/>
      <c r="U32" s="92"/>
      <c r="V32" s="212"/>
      <c r="W32" s="10"/>
    </row>
    <row r="33" spans="1:23" s="9" customFormat="1" ht="14.25">
      <c r="A33" s="61"/>
      <c r="B33" s="395" t="s">
        <v>171</v>
      </c>
      <c r="C33" s="217" t="s">
        <v>167</v>
      </c>
      <c r="D33" s="217" t="s">
        <v>168</v>
      </c>
      <c r="E33" s="217" t="s">
        <v>169</v>
      </c>
      <c r="F33" s="217" t="s">
        <v>165</v>
      </c>
      <c r="G33" s="217" t="s">
        <v>170</v>
      </c>
      <c r="H33" s="222" t="s">
        <v>1</v>
      </c>
      <c r="I33" s="225"/>
      <c r="J33" s="213"/>
      <c r="K33" s="214"/>
      <c r="L33" s="213"/>
      <c r="M33" s="214"/>
      <c r="N33" s="213"/>
      <c r="O33" s="213"/>
      <c r="P33" s="213"/>
      <c r="Q33" s="213"/>
      <c r="R33" s="213"/>
      <c r="S33" s="213"/>
      <c r="T33" s="214"/>
      <c r="U33" s="92"/>
      <c r="V33" s="212"/>
      <c r="W33" s="10"/>
    </row>
    <row r="34" spans="1:23" s="9" customFormat="1">
      <c r="A34" s="10" t="s">
        <v>121</v>
      </c>
      <c r="B34" s="218">
        <f>'Forecasted Usage'!D14+'Forecasted Usage'!F14</f>
        <v>0</v>
      </c>
      <c r="C34" s="87">
        <f>C28*B34</f>
        <v>0</v>
      </c>
      <c r="D34" s="87">
        <f>D28*B34</f>
        <v>0</v>
      </c>
      <c r="E34" s="310"/>
      <c r="F34" s="310"/>
      <c r="G34" s="310"/>
      <c r="H34" s="96">
        <f t="shared" ref="H34:H36" si="3">SUM(C34:G34)</f>
        <v>0</v>
      </c>
      <c r="I34" s="225"/>
      <c r="J34" s="213"/>
      <c r="K34" s="92"/>
      <c r="L34" s="213"/>
      <c r="M34" s="92"/>
      <c r="N34" s="213"/>
      <c r="O34" s="213"/>
      <c r="P34" s="213"/>
      <c r="Q34" s="213"/>
      <c r="R34" s="213"/>
      <c r="S34" s="213"/>
      <c r="T34" s="92"/>
      <c r="U34" s="92"/>
      <c r="V34" s="212"/>
      <c r="W34" s="10"/>
    </row>
    <row r="35" spans="1:23" s="9" customFormat="1">
      <c r="A35" s="10" t="s">
        <v>173</v>
      </c>
      <c r="B35" s="218">
        <f>'Forecasted Usage'!G14+'Forecasted Usage'!H14+'Forecasted Usage'!I14+'Forecasted Usage'!J14+'Forecasted Usage'!K14+'Forecasted Usage'!L14</f>
        <v>0</v>
      </c>
      <c r="C35" s="87">
        <f>C29*B35</f>
        <v>0</v>
      </c>
      <c r="D35" s="87">
        <f>D29*B35</f>
        <v>0</v>
      </c>
      <c r="E35" s="87">
        <f>E29*B35</f>
        <v>0</v>
      </c>
      <c r="F35" s="87">
        <f>F29*B35</f>
        <v>0</v>
      </c>
      <c r="G35" s="310"/>
      <c r="H35" s="96">
        <f t="shared" si="3"/>
        <v>0</v>
      </c>
      <c r="I35" s="225"/>
      <c r="J35" s="213"/>
      <c r="K35" s="214"/>
      <c r="L35" s="213"/>
      <c r="M35" s="214"/>
      <c r="N35" s="213"/>
      <c r="O35" s="213"/>
      <c r="P35" s="213"/>
      <c r="Q35" s="213"/>
      <c r="R35" s="213"/>
      <c r="S35" s="213"/>
      <c r="T35" s="214"/>
      <c r="U35" s="92"/>
      <c r="V35" s="212"/>
      <c r="W35" s="10"/>
    </row>
    <row r="36" spans="1:23" s="9" customFormat="1">
      <c r="A36" s="10" t="s">
        <v>174</v>
      </c>
      <c r="B36" s="218">
        <f>'Forecasted Usage'!M14</f>
        <v>0</v>
      </c>
      <c r="C36" s="87">
        <f>C30*B36</f>
        <v>0</v>
      </c>
      <c r="D36" s="87">
        <f>D30*B36</f>
        <v>0</v>
      </c>
      <c r="E36" s="87">
        <f>E30*B36</f>
        <v>0</v>
      </c>
      <c r="F36" s="87">
        <f>F30*B36</f>
        <v>0</v>
      </c>
      <c r="G36" s="87">
        <f>G30*B36</f>
        <v>0</v>
      </c>
      <c r="H36" s="96">
        <f t="shared" si="3"/>
        <v>0</v>
      </c>
      <c r="I36" s="225"/>
      <c r="J36" s="213"/>
      <c r="K36" s="92"/>
      <c r="L36" s="213"/>
      <c r="M36" s="92"/>
      <c r="N36" s="213"/>
      <c r="O36" s="213"/>
      <c r="P36" s="213"/>
      <c r="Q36" s="213"/>
      <c r="R36" s="213"/>
      <c r="S36" s="213"/>
      <c r="T36" s="92"/>
      <c r="U36" s="92"/>
      <c r="V36" s="212"/>
      <c r="W36" s="10"/>
    </row>
    <row r="37" spans="1:23" s="9" customFormat="1">
      <c r="A37" s="10"/>
      <c r="B37" s="113"/>
      <c r="C37" s="87"/>
      <c r="D37" s="87"/>
      <c r="E37" s="87"/>
      <c r="F37" s="87"/>
      <c r="G37" s="87"/>
      <c r="H37" s="96"/>
      <c r="I37" s="225"/>
      <c r="J37" s="213"/>
      <c r="K37" s="92"/>
      <c r="L37" s="213"/>
      <c r="M37" s="92"/>
      <c r="N37" s="213"/>
      <c r="O37" s="213"/>
      <c r="P37" s="213"/>
      <c r="Q37" s="213"/>
      <c r="R37" s="213"/>
      <c r="S37" s="213"/>
      <c r="T37" s="92"/>
      <c r="U37" s="92"/>
      <c r="V37" s="212"/>
      <c r="W37" s="10"/>
    </row>
    <row r="38" spans="1:23" s="9" customFormat="1">
      <c r="A38" s="10" t="s">
        <v>248</v>
      </c>
      <c r="B38" s="218">
        <f>SUM(B31:B37)</f>
        <v>0</v>
      </c>
      <c r="C38" s="87">
        <f>SUM(C34:C37)</f>
        <v>0</v>
      </c>
      <c r="D38" s="87">
        <f>SUM(D34:D36)</f>
        <v>0</v>
      </c>
      <c r="E38" s="87">
        <f>SUM(E34:E36)</f>
        <v>0</v>
      </c>
      <c r="F38" s="87">
        <f>SUM(F34:F36)</f>
        <v>0</v>
      </c>
      <c r="G38" s="87">
        <f>SUM(G34:G36)</f>
        <v>0</v>
      </c>
      <c r="H38" s="96">
        <f>SUM(C38:G38)</f>
        <v>0</v>
      </c>
      <c r="I38" s="225"/>
      <c r="J38" s="213"/>
      <c r="K38" s="92"/>
      <c r="L38" s="213"/>
      <c r="M38" s="214"/>
      <c r="N38" s="213"/>
      <c r="O38" s="213"/>
      <c r="P38" s="213"/>
      <c r="Q38" s="213"/>
      <c r="R38" s="213"/>
      <c r="S38" s="213"/>
      <c r="T38" s="92"/>
      <c r="U38" s="92"/>
      <c r="V38" s="212"/>
      <c r="W38" s="10"/>
    </row>
    <row r="39" spans="1:23" s="9" customFormat="1">
      <c r="A39" s="10"/>
      <c r="B39" s="220" t="s">
        <v>175</v>
      </c>
      <c r="C39" s="219"/>
      <c r="D39" s="219"/>
      <c r="E39" s="219"/>
      <c r="F39" s="219"/>
      <c r="G39" s="219"/>
      <c r="H39" s="223"/>
      <c r="I39" s="225"/>
      <c r="J39" s="213"/>
      <c r="K39" s="230"/>
      <c r="L39" s="213"/>
      <c r="M39" s="230"/>
      <c r="N39" s="213"/>
      <c r="O39" s="213"/>
      <c r="P39" s="213"/>
      <c r="Q39" s="213"/>
      <c r="R39" s="213"/>
      <c r="S39" s="213"/>
      <c r="T39" s="92"/>
      <c r="U39" s="92"/>
      <c r="V39" s="212"/>
      <c r="W39" s="10"/>
    </row>
    <row r="40" spans="1:23">
      <c r="B40" s="23"/>
      <c r="C40" s="23"/>
      <c r="D40" s="23"/>
      <c r="E40" s="23"/>
      <c r="F40" s="16"/>
      <c r="G40" s="547" t="s">
        <v>176</v>
      </c>
      <c r="H40" s="548">
        <f>SUM(H34:H36)</f>
        <v>0</v>
      </c>
      <c r="I40" s="231"/>
      <c r="J40" s="231"/>
      <c r="K40" s="2"/>
      <c r="L40" s="232"/>
      <c r="M40" s="2"/>
      <c r="N40" s="2"/>
      <c r="O40" s="2"/>
      <c r="P40" s="2"/>
      <c r="Q40" s="2"/>
      <c r="R40" s="2"/>
      <c r="S40" s="2"/>
      <c r="T40" s="2"/>
      <c r="U40" s="2"/>
    </row>
    <row r="43" spans="1:23" ht="18">
      <c r="B43" s="408"/>
      <c r="C43" s="408"/>
      <c r="D43" s="408"/>
      <c r="E43" s="408"/>
      <c r="F43" s="408"/>
      <c r="G43" s="408"/>
      <c r="H43" s="408"/>
    </row>
    <row r="44" spans="1:23" ht="14.25">
      <c r="A44" s="344"/>
      <c r="B44" s="216" t="str">
        <f>'Salary and Wage'!O10</f>
        <v>Service 3</v>
      </c>
      <c r="C44" s="530" t="s">
        <v>166</v>
      </c>
      <c r="D44" s="531"/>
      <c r="E44" s="531"/>
      <c r="F44" s="531"/>
      <c r="G44" s="531"/>
      <c r="H44" s="531"/>
    </row>
    <row r="45" spans="1:23" ht="28.5">
      <c r="A45" s="344" t="s">
        <v>178</v>
      </c>
      <c r="B45" s="112"/>
      <c r="C45" s="217" t="s">
        <v>167</v>
      </c>
      <c r="D45" s="217" t="s">
        <v>168</v>
      </c>
      <c r="E45" s="217" t="s">
        <v>169</v>
      </c>
      <c r="F45" s="217" t="s">
        <v>165</v>
      </c>
      <c r="G45" s="217" t="s">
        <v>170</v>
      </c>
      <c r="H45" s="222" t="s">
        <v>1</v>
      </c>
    </row>
    <row r="46" spans="1:23">
      <c r="A46" s="10" t="s">
        <v>177</v>
      </c>
      <c r="B46" s="218">
        <f>'Proposed Rate(s)'!K15</f>
        <v>0</v>
      </c>
      <c r="C46" s="274">
        <f>'Proposed Rate(s)'!K17</f>
        <v>0</v>
      </c>
      <c r="D46" s="274">
        <f>'Proposed Rate(s)'!K18</f>
        <v>0</v>
      </c>
      <c r="E46" s="310"/>
      <c r="F46" s="310"/>
      <c r="G46" s="310"/>
      <c r="H46" s="96">
        <f>SUM(C46:G46)</f>
        <v>0</v>
      </c>
    </row>
    <row r="47" spans="1:23">
      <c r="A47" s="10" t="s">
        <v>179</v>
      </c>
      <c r="B47" s="218">
        <f>'Proposed Rate(s)'!K21</f>
        <v>0</v>
      </c>
      <c r="C47" s="274">
        <f>'Proposed Rate(s)'!K23</f>
        <v>0</v>
      </c>
      <c r="D47" s="274">
        <f>'Proposed Rate(s)'!K24</f>
        <v>0</v>
      </c>
      <c r="E47" s="274">
        <f>'Proposed Rate(s)'!K25</f>
        <v>0</v>
      </c>
      <c r="F47" s="274">
        <f>'Proposed Rate(s)'!I44</f>
        <v>0</v>
      </c>
      <c r="G47" s="310"/>
      <c r="H47" s="96">
        <f>SUM(C47:G47)</f>
        <v>0</v>
      </c>
    </row>
    <row r="48" spans="1:23">
      <c r="A48" s="10" t="s">
        <v>134</v>
      </c>
      <c r="B48" s="218">
        <f>'Proposed Rate(s)'!K29</f>
        <v>0</v>
      </c>
      <c r="C48" s="274">
        <f>'Proposed Rate(s)'!K31</f>
        <v>0</v>
      </c>
      <c r="D48" s="274">
        <f>'Proposed Rate(s)'!I50</f>
        <v>0</v>
      </c>
      <c r="E48" s="274">
        <f>'Proposed Rate(s)'!I52</f>
        <v>0</v>
      </c>
      <c r="F48" s="274">
        <f>'Proposed Rate(s)'!I53</f>
        <v>0</v>
      </c>
      <c r="G48" s="274">
        <f>'Proposed Rate(s)'!I51</f>
        <v>0</v>
      </c>
      <c r="H48" s="96">
        <f t="shared" ref="H48" si="4">SUM(C48:G48)</f>
        <v>0</v>
      </c>
    </row>
    <row r="49" spans="1:8">
      <c r="A49" s="10"/>
      <c r="B49" s="114"/>
      <c r="C49" s="274"/>
      <c r="D49" s="274"/>
      <c r="E49" s="274"/>
      <c r="F49" s="274"/>
      <c r="G49" s="274"/>
      <c r="H49" s="96"/>
    </row>
    <row r="50" spans="1:8" ht="14.25">
      <c r="A50" s="61" t="s">
        <v>247</v>
      </c>
      <c r="B50" s="395"/>
      <c r="C50" s="532" t="s">
        <v>172</v>
      </c>
      <c r="D50" s="533"/>
      <c r="E50" s="533"/>
      <c r="F50" s="533"/>
      <c r="G50" s="533"/>
      <c r="H50" s="533"/>
    </row>
    <row r="51" spans="1:8" ht="14.25">
      <c r="A51" s="61"/>
      <c r="B51" s="395" t="s">
        <v>171</v>
      </c>
      <c r="C51" s="217" t="s">
        <v>167</v>
      </c>
      <c r="D51" s="217" t="s">
        <v>168</v>
      </c>
      <c r="E51" s="217" t="s">
        <v>169</v>
      </c>
      <c r="F51" s="217" t="s">
        <v>165</v>
      </c>
      <c r="G51" s="217" t="s">
        <v>170</v>
      </c>
      <c r="H51" s="222" t="s">
        <v>1</v>
      </c>
    </row>
    <row r="52" spans="1:8">
      <c r="A52" s="10" t="s">
        <v>121</v>
      </c>
      <c r="B52" s="218">
        <f>'Forecasted Usage'!D15+'Forecasted Usage'!F15</f>
        <v>0</v>
      </c>
      <c r="C52" s="274">
        <f>C46*B52</f>
        <v>0</v>
      </c>
      <c r="D52" s="274">
        <f>D46*B52</f>
        <v>0</v>
      </c>
      <c r="E52" s="310"/>
      <c r="F52" s="310"/>
      <c r="G52" s="310"/>
      <c r="H52" s="96">
        <f t="shared" ref="H52:H54" si="5">SUM(C52:G52)</f>
        <v>0</v>
      </c>
    </row>
    <row r="53" spans="1:8">
      <c r="A53" s="10" t="s">
        <v>173</v>
      </c>
      <c r="B53" s="218">
        <f>'Forecasted Usage'!G15+'Forecasted Usage'!H15+'Forecasted Usage'!I15+'Forecasted Usage'!J15+'Forecasted Usage'!K15+'Forecasted Usage'!L15</f>
        <v>0</v>
      </c>
      <c r="C53" s="274">
        <f>C47*B53</f>
        <v>0</v>
      </c>
      <c r="D53" s="274">
        <f>D47*B53</f>
        <v>0</v>
      </c>
      <c r="E53" s="274">
        <f>E47*B53</f>
        <v>0</v>
      </c>
      <c r="F53" s="274">
        <f>F47*B53</f>
        <v>0</v>
      </c>
      <c r="G53" s="310"/>
      <c r="H53" s="96">
        <f t="shared" si="5"/>
        <v>0</v>
      </c>
    </row>
    <row r="54" spans="1:8">
      <c r="A54" s="10" t="s">
        <v>174</v>
      </c>
      <c r="B54" s="218">
        <f>'Forecasted Usage'!M15</f>
        <v>0</v>
      </c>
      <c r="C54" s="274">
        <f>C48*B54</f>
        <v>0</v>
      </c>
      <c r="D54" s="274">
        <f>D48*B54</f>
        <v>0</v>
      </c>
      <c r="E54" s="274">
        <f>E48*B54</f>
        <v>0</v>
      </c>
      <c r="F54" s="274">
        <f>F48*B54</f>
        <v>0</v>
      </c>
      <c r="G54" s="274">
        <f>G48*B54</f>
        <v>0</v>
      </c>
      <c r="H54" s="96">
        <f t="shared" si="5"/>
        <v>0</v>
      </c>
    </row>
    <row r="55" spans="1:8">
      <c r="A55" s="10"/>
      <c r="B55" s="113"/>
      <c r="C55" s="274"/>
      <c r="D55" s="274"/>
      <c r="E55" s="274"/>
      <c r="F55" s="274"/>
      <c r="G55" s="274"/>
      <c r="H55" s="96"/>
    </row>
    <row r="56" spans="1:8">
      <c r="A56" s="10" t="s">
        <v>248</v>
      </c>
      <c r="B56" s="218">
        <f>SUM(B49:B55)</f>
        <v>0</v>
      </c>
      <c r="C56" s="274">
        <f>SUM(C52:C55)</f>
        <v>0</v>
      </c>
      <c r="D56" s="274">
        <f>SUM(D52:D54)</f>
        <v>0</v>
      </c>
      <c r="E56" s="274">
        <f>SUM(E52:E54)</f>
        <v>0</v>
      </c>
      <c r="F56" s="274">
        <f>SUM(F52:F54)</f>
        <v>0</v>
      </c>
      <c r="G56" s="274">
        <f>SUM(G52:G54)</f>
        <v>0</v>
      </c>
      <c r="H56" s="96">
        <f>SUM(C56:G56)</f>
        <v>0</v>
      </c>
    </row>
    <row r="57" spans="1:8">
      <c r="B57" s="220" t="s">
        <v>175</v>
      </c>
      <c r="C57" s="301"/>
      <c r="D57" s="301"/>
      <c r="E57" s="301"/>
      <c r="F57" s="301"/>
      <c r="G57" s="301"/>
      <c r="H57" s="223"/>
    </row>
    <row r="58" spans="1:8">
      <c r="B58" s="23"/>
      <c r="C58" s="23"/>
      <c r="D58" s="23"/>
      <c r="E58" s="23"/>
      <c r="F58" s="16"/>
      <c r="G58" s="547" t="s">
        <v>176</v>
      </c>
      <c r="H58" s="548">
        <f>SUM(H52:H54)</f>
        <v>0</v>
      </c>
    </row>
    <row r="61" spans="1:8" ht="18">
      <c r="B61" s="408"/>
      <c r="C61" s="408"/>
      <c r="D61" s="408"/>
      <c r="E61" s="408"/>
      <c r="F61" s="408"/>
      <c r="G61" s="408"/>
      <c r="H61" s="408"/>
    </row>
    <row r="62" spans="1:8" ht="14.25">
      <c r="B62" s="216" t="str">
        <f>'Salary and Wage'!Q10</f>
        <v>Service 4</v>
      </c>
      <c r="C62" s="530" t="s">
        <v>166</v>
      </c>
      <c r="D62" s="531"/>
      <c r="E62" s="531"/>
      <c r="F62" s="531"/>
      <c r="G62" s="531"/>
      <c r="H62" s="531"/>
    </row>
    <row r="63" spans="1:8" ht="28.5">
      <c r="A63" s="344" t="s">
        <v>178</v>
      </c>
      <c r="B63" s="112"/>
      <c r="C63" s="217" t="s">
        <v>167</v>
      </c>
      <c r="D63" s="217" t="s">
        <v>168</v>
      </c>
      <c r="E63" s="217" t="s">
        <v>169</v>
      </c>
      <c r="F63" s="217" t="s">
        <v>165</v>
      </c>
      <c r="G63" s="217" t="s">
        <v>170</v>
      </c>
      <c r="H63" s="222" t="s">
        <v>1</v>
      </c>
    </row>
    <row r="64" spans="1:8">
      <c r="A64" s="10" t="s">
        <v>177</v>
      </c>
      <c r="B64" s="218">
        <f>'Proposed Rate(s)'!M15</f>
        <v>0</v>
      </c>
      <c r="C64" s="274">
        <f>'Proposed Rate(s)'!M17</f>
        <v>0</v>
      </c>
      <c r="D64" s="274">
        <f>'Proposed Rate(s)'!M18</f>
        <v>0</v>
      </c>
      <c r="E64" s="310"/>
      <c r="F64" s="310"/>
      <c r="G64" s="310"/>
      <c r="H64" s="96">
        <f>SUM(C64:G64)</f>
        <v>0</v>
      </c>
    </row>
    <row r="65" spans="1:8">
      <c r="A65" s="10" t="s">
        <v>179</v>
      </c>
      <c r="B65" s="218">
        <f>'Proposed Rate(s)'!M21</f>
        <v>0</v>
      </c>
      <c r="C65" s="274">
        <f>'Proposed Rate(s)'!M23</f>
        <v>0</v>
      </c>
      <c r="D65" s="274">
        <f>'Proposed Rate(s)'!M24</f>
        <v>0</v>
      </c>
      <c r="E65" s="274">
        <f>'Proposed Rate(s)'!M25</f>
        <v>0</v>
      </c>
      <c r="F65" s="274">
        <f>'Proposed Rate(s)'!M26</f>
        <v>0</v>
      </c>
      <c r="G65" s="310"/>
      <c r="H65" s="96">
        <f>SUM(C65:G65)</f>
        <v>0</v>
      </c>
    </row>
    <row r="66" spans="1:8">
      <c r="A66" s="10" t="s">
        <v>134</v>
      </c>
      <c r="B66" s="218">
        <f>'Proposed Rate(s)'!M29</f>
        <v>0</v>
      </c>
      <c r="C66" s="274">
        <f>'Proposed Rate(s)'!M31</f>
        <v>0</v>
      </c>
      <c r="D66" s="274">
        <f>'Proposed Rate(s)'!M32</f>
        <v>0</v>
      </c>
      <c r="E66" s="274">
        <f>'Proposed Rate(s)'!M34</f>
        <v>0</v>
      </c>
      <c r="F66" s="274">
        <f>'Proposed Rate(s)'!M35</f>
        <v>0</v>
      </c>
      <c r="G66" s="274">
        <f>'Proposed Rate(s)'!M33</f>
        <v>0</v>
      </c>
      <c r="H66" s="96">
        <f t="shared" ref="H66" si="6">SUM(C66:G66)</f>
        <v>0</v>
      </c>
    </row>
    <row r="67" spans="1:8">
      <c r="A67" s="10"/>
      <c r="B67" s="114"/>
      <c r="C67" s="274"/>
      <c r="D67" s="274"/>
      <c r="E67" s="274"/>
      <c r="F67" s="274"/>
      <c r="G67" s="274"/>
      <c r="H67" s="96"/>
    </row>
    <row r="68" spans="1:8" ht="14.25">
      <c r="A68" s="61" t="s">
        <v>247</v>
      </c>
      <c r="B68" s="395"/>
      <c r="C68" s="532" t="s">
        <v>172</v>
      </c>
      <c r="D68" s="533"/>
      <c r="E68" s="533"/>
      <c r="F68" s="533"/>
      <c r="G68" s="533"/>
      <c r="H68" s="533"/>
    </row>
    <row r="69" spans="1:8" ht="14.25">
      <c r="A69" s="61"/>
      <c r="B69" s="395" t="s">
        <v>171</v>
      </c>
      <c r="C69" s="217" t="s">
        <v>167</v>
      </c>
      <c r="D69" s="217" t="s">
        <v>168</v>
      </c>
      <c r="E69" s="217" t="s">
        <v>169</v>
      </c>
      <c r="F69" s="217" t="s">
        <v>165</v>
      </c>
      <c r="G69" s="217" t="s">
        <v>170</v>
      </c>
      <c r="H69" s="222" t="s">
        <v>1</v>
      </c>
    </row>
    <row r="70" spans="1:8">
      <c r="A70" s="10" t="s">
        <v>121</v>
      </c>
      <c r="B70" s="218">
        <f>'Forecasted Usage'!D16+'Forecasted Usage'!F16</f>
        <v>0</v>
      </c>
      <c r="C70" s="274">
        <f>C64*B70</f>
        <v>0</v>
      </c>
      <c r="D70" s="274">
        <f>D64*B70</f>
        <v>0</v>
      </c>
      <c r="E70" s="310"/>
      <c r="F70" s="310"/>
      <c r="G70" s="310"/>
      <c r="H70" s="96">
        <f t="shared" ref="H70:H72" si="7">SUM(C70:G70)</f>
        <v>0</v>
      </c>
    </row>
    <row r="71" spans="1:8">
      <c r="A71" s="10" t="s">
        <v>173</v>
      </c>
      <c r="B71" s="218">
        <f>'Forecasted Usage'!G16+'Forecasted Usage'!H16+'Forecasted Usage'!I16+'Forecasted Usage'!J16+'Forecasted Usage'!K16+'Forecasted Usage'!L16</f>
        <v>0</v>
      </c>
      <c r="C71" s="274">
        <f>C65*B71</f>
        <v>0</v>
      </c>
      <c r="D71" s="274">
        <f>D65*B71</f>
        <v>0</v>
      </c>
      <c r="E71" s="274">
        <f>E65*B71</f>
        <v>0</v>
      </c>
      <c r="F71" s="274">
        <f>F65*B71</f>
        <v>0</v>
      </c>
      <c r="G71" s="310"/>
      <c r="H71" s="96">
        <f t="shared" si="7"/>
        <v>0</v>
      </c>
    </row>
    <row r="72" spans="1:8">
      <c r="A72" s="10" t="s">
        <v>174</v>
      </c>
      <c r="B72" s="218">
        <f>'Forecasted Usage'!M16</f>
        <v>0</v>
      </c>
      <c r="C72" s="274">
        <f>C66*B72</f>
        <v>0</v>
      </c>
      <c r="D72" s="274">
        <f>D66*B72</f>
        <v>0</v>
      </c>
      <c r="E72" s="274">
        <f>E66*B72</f>
        <v>0</v>
      </c>
      <c r="F72" s="274">
        <f>F66*B72</f>
        <v>0</v>
      </c>
      <c r="G72" s="274">
        <f>G66*B72</f>
        <v>0</v>
      </c>
      <c r="H72" s="96">
        <f t="shared" si="7"/>
        <v>0</v>
      </c>
    </row>
    <row r="73" spans="1:8">
      <c r="A73" s="10"/>
      <c r="B73" s="113"/>
      <c r="C73" s="274"/>
      <c r="D73" s="274"/>
      <c r="E73" s="274"/>
      <c r="F73" s="274"/>
      <c r="G73" s="274"/>
      <c r="H73" s="96"/>
    </row>
    <row r="74" spans="1:8">
      <c r="A74" s="10" t="s">
        <v>248</v>
      </c>
      <c r="B74" s="218">
        <f>SUM(B70:B73)</f>
        <v>0</v>
      </c>
      <c r="C74" s="274">
        <f>SUM(C70:C73)</f>
        <v>0</v>
      </c>
      <c r="D74" s="274">
        <f>SUM(D70:D72)</f>
        <v>0</v>
      </c>
      <c r="E74" s="274">
        <f>SUM(E70:E72)</f>
        <v>0</v>
      </c>
      <c r="F74" s="274">
        <f>SUM(F70:F72)</f>
        <v>0</v>
      </c>
      <c r="G74" s="274">
        <f>SUM(G70:G72)</f>
        <v>0</v>
      </c>
      <c r="H74" s="96">
        <f>SUM(C74:G74)</f>
        <v>0</v>
      </c>
    </row>
    <row r="75" spans="1:8">
      <c r="B75" s="220" t="s">
        <v>175</v>
      </c>
      <c r="C75" s="301"/>
      <c r="D75" s="301"/>
      <c r="E75" s="301"/>
      <c r="F75" s="301"/>
      <c r="G75" s="301"/>
      <c r="H75" s="223"/>
    </row>
    <row r="76" spans="1:8">
      <c r="B76" s="23"/>
      <c r="C76" s="23"/>
      <c r="D76" s="23"/>
      <c r="E76" s="23"/>
      <c r="F76" s="16"/>
      <c r="G76" s="547" t="s">
        <v>176</v>
      </c>
      <c r="H76" s="548">
        <f>SUM(H70:H72)</f>
        <v>0</v>
      </c>
    </row>
  </sheetData>
  <mergeCells count="6">
    <mergeCell ref="I25:J25"/>
    <mergeCell ref="B8:H8"/>
    <mergeCell ref="I8:J8"/>
    <mergeCell ref="B25:H25"/>
    <mergeCell ref="B43:H43"/>
    <mergeCell ref="B61:H61"/>
  </mergeCells>
  <phoneticPr fontId="0" type="noConversion"/>
  <pageMargins left="0.25" right="0.25" top="0.75" bottom="0.75" header="0.3" footer="0.3"/>
  <pageSetup scale="63" orientation="portrait" r:id="rId1"/>
  <headerFooter alignWithMargins="0">
    <oddFooter>Page &amp;P&amp;R&amp;A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J36"/>
  <sheetViews>
    <sheetView workbookViewId="0">
      <selection activeCell="E32" sqref="E32"/>
    </sheetView>
  </sheetViews>
  <sheetFormatPr defaultRowHeight="12.75"/>
  <sheetData>
    <row r="1" spans="1:10">
      <c r="A1" s="319"/>
      <c r="B1" s="312"/>
      <c r="C1" s="312"/>
      <c r="D1" s="312"/>
      <c r="E1" s="312"/>
      <c r="F1" s="312"/>
      <c r="G1" s="312"/>
      <c r="H1" s="312"/>
      <c r="I1" s="312"/>
      <c r="J1" s="312"/>
    </row>
    <row r="3" spans="1:10">
      <c r="A3" s="319" t="s">
        <v>192</v>
      </c>
      <c r="B3" s="312"/>
      <c r="C3" s="312"/>
      <c r="D3" s="333" t="str">
        <f>'Rate Request Form'!G5</f>
        <v>Financial Reporting Services</v>
      </c>
      <c r="E3" s="330"/>
      <c r="F3" s="330"/>
      <c r="G3" s="330"/>
      <c r="H3" s="330"/>
      <c r="I3" s="330"/>
      <c r="J3" s="330"/>
    </row>
    <row r="6" spans="1:10">
      <c r="A6" s="319" t="s">
        <v>193</v>
      </c>
      <c r="B6" s="319"/>
      <c r="C6" s="319"/>
      <c r="D6" s="333">
        <f>'Rate Request Form'!E179</f>
        <v>0</v>
      </c>
      <c r="E6" s="331"/>
      <c r="F6" s="330"/>
      <c r="G6" s="315"/>
      <c r="H6" s="325" t="s">
        <v>194</v>
      </c>
      <c r="I6" s="324">
        <f>'Rate Request Form'!J179</f>
        <v>0</v>
      </c>
      <c r="J6" s="326"/>
    </row>
    <row r="7" spans="1:10">
      <c r="A7" s="319"/>
      <c r="B7" s="319"/>
      <c r="C7" s="319"/>
      <c r="D7" s="319"/>
      <c r="E7" s="319"/>
      <c r="F7" s="325"/>
      <c r="G7" s="325"/>
      <c r="H7" s="327"/>
      <c r="I7" s="327"/>
      <c r="J7" s="312"/>
    </row>
    <row r="8" spans="1:10">
      <c r="A8" s="319" t="s">
        <v>195</v>
      </c>
      <c r="B8" s="319"/>
      <c r="C8" s="319"/>
      <c r="D8" s="382">
        <f>'Rate Request Form'!E181</f>
        <v>0</v>
      </c>
      <c r="E8" s="331"/>
      <c r="F8" s="330"/>
      <c r="G8" s="312"/>
      <c r="H8" s="319" t="s">
        <v>196</v>
      </c>
      <c r="I8" s="336">
        <f>'Rate Request Form'!J181</f>
        <v>0</v>
      </c>
      <c r="J8" s="326"/>
    </row>
    <row r="9" spans="1:10">
      <c r="A9" s="319"/>
      <c r="B9" s="319"/>
      <c r="C9" s="319"/>
      <c r="D9" s="319"/>
      <c r="E9" s="319"/>
      <c r="F9" s="319"/>
      <c r="G9" s="319"/>
      <c r="H9" s="319"/>
      <c r="I9" s="319"/>
      <c r="J9" s="312"/>
    </row>
    <row r="10" spans="1:10">
      <c r="A10" s="319" t="s">
        <v>197</v>
      </c>
      <c r="B10" s="312"/>
      <c r="C10" s="337" t="s">
        <v>186</v>
      </c>
      <c r="D10" s="312"/>
      <c r="E10" s="319"/>
      <c r="F10" s="332" t="s">
        <v>198</v>
      </c>
      <c r="G10" s="312"/>
      <c r="H10" s="337"/>
      <c r="I10" s="312"/>
      <c r="J10" s="312"/>
    </row>
    <row r="11" spans="1:10">
      <c r="A11" s="319"/>
      <c r="B11" s="312"/>
      <c r="C11" s="319"/>
      <c r="D11" s="312"/>
      <c r="E11" s="312"/>
      <c r="F11" s="312"/>
      <c r="G11" s="312"/>
      <c r="H11" s="312"/>
      <c r="I11" s="312"/>
      <c r="J11" s="312"/>
    </row>
    <row r="12" spans="1:10">
      <c r="A12" s="319" t="s">
        <v>199</v>
      </c>
      <c r="B12" s="312"/>
      <c r="C12" s="319"/>
      <c r="D12" s="312"/>
      <c r="E12" s="410"/>
      <c r="F12" s="411"/>
      <c r="G12" s="312"/>
      <c r="H12" s="312"/>
      <c r="I12" s="312"/>
      <c r="J12" s="312"/>
    </row>
    <row r="13" spans="1:10">
      <c r="A13" s="319"/>
      <c r="B13" s="312"/>
      <c r="C13" s="319"/>
      <c r="D13" s="312"/>
      <c r="E13" s="312"/>
      <c r="F13" s="312"/>
      <c r="G13" s="312"/>
      <c r="H13" s="312"/>
      <c r="I13" s="312"/>
      <c r="J13" s="312"/>
    </row>
    <row r="14" spans="1:10">
      <c r="A14" s="319" t="s">
        <v>200</v>
      </c>
      <c r="B14" s="312"/>
      <c r="C14" s="319"/>
      <c r="D14" s="312"/>
      <c r="E14" s="412"/>
      <c r="F14" s="411"/>
      <c r="G14" s="312"/>
      <c r="H14" s="312"/>
      <c r="I14" s="312"/>
      <c r="J14" s="312"/>
    </row>
    <row r="15" spans="1:10" ht="13.5" thickBot="1">
      <c r="A15" s="312"/>
      <c r="B15" s="312"/>
      <c r="C15" s="312"/>
      <c r="D15" s="312"/>
      <c r="E15" s="312"/>
      <c r="F15" s="312"/>
      <c r="G15" s="312"/>
      <c r="H15" s="312"/>
      <c r="I15" s="312"/>
      <c r="J15" s="312"/>
    </row>
    <row r="16" spans="1:10">
      <c r="A16" s="320" t="s">
        <v>201</v>
      </c>
      <c r="B16" s="313"/>
      <c r="C16" s="313"/>
      <c r="D16" s="313"/>
      <c r="E16" s="313"/>
      <c r="F16" s="313"/>
      <c r="G16" s="313"/>
      <c r="H16" s="314"/>
    </row>
    <row r="17" spans="1:10">
      <c r="A17" s="321" t="s">
        <v>186</v>
      </c>
      <c r="B17" s="315"/>
      <c r="C17" s="315"/>
      <c r="D17" s="315"/>
      <c r="E17" s="315"/>
      <c r="F17" s="315"/>
      <c r="G17" s="315"/>
      <c r="H17" s="316"/>
    </row>
    <row r="18" spans="1:10">
      <c r="A18" s="328"/>
      <c r="B18" s="339"/>
      <c r="C18" s="339"/>
      <c r="D18" s="338" t="s">
        <v>121</v>
      </c>
      <c r="E18" s="338" t="s">
        <v>202</v>
      </c>
      <c r="F18" s="338" t="s">
        <v>202</v>
      </c>
      <c r="G18" s="315"/>
      <c r="H18" s="316"/>
    </row>
    <row r="19" spans="1:10">
      <c r="A19" s="328" t="s">
        <v>109</v>
      </c>
      <c r="B19" s="339"/>
      <c r="C19" s="339"/>
      <c r="D19" s="340" t="s">
        <v>203</v>
      </c>
      <c r="E19" s="340" t="s">
        <v>204</v>
      </c>
      <c r="F19" s="340" t="s">
        <v>205</v>
      </c>
      <c r="G19" s="315"/>
      <c r="H19" s="316"/>
    </row>
    <row r="20" spans="1:10">
      <c r="A20" s="328" t="str">
        <f>'Salary and Wage'!K10</f>
        <v>Service 1</v>
      </c>
      <c r="B20" s="339"/>
      <c r="C20" s="339"/>
      <c r="D20" s="356">
        <f>'Proposed Rate(s)'!G15</f>
        <v>0</v>
      </c>
      <c r="E20" s="356">
        <f>'Proposed Rate(s)'!G21</f>
        <v>0</v>
      </c>
      <c r="F20" s="356">
        <f>'Proposed Rate(s)'!G29</f>
        <v>0</v>
      </c>
      <c r="G20" s="315"/>
      <c r="H20" s="316"/>
    </row>
    <row r="21" spans="1:10">
      <c r="A21" s="328" t="str">
        <f>'Salary and Wage'!M10</f>
        <v>Service 2</v>
      </c>
      <c r="B21" s="339"/>
      <c r="C21" s="339"/>
      <c r="D21" s="356">
        <f>'Proposed Rate(s)'!I15</f>
        <v>0</v>
      </c>
      <c r="E21" s="356">
        <f>'Proposed Rate(s)'!I21</f>
        <v>0</v>
      </c>
      <c r="F21" s="356">
        <f>'Proposed Rate(s)'!I29</f>
        <v>0</v>
      </c>
      <c r="G21" s="315"/>
      <c r="H21" s="316"/>
    </row>
    <row r="22" spans="1:10">
      <c r="A22" s="328" t="str">
        <f>'Salary and Wage'!O10</f>
        <v>Service 3</v>
      </c>
      <c r="B22" s="315"/>
      <c r="C22" s="315"/>
      <c r="D22" s="356">
        <f>'Proposed Rate(s)'!K15</f>
        <v>0</v>
      </c>
      <c r="E22" s="356">
        <f>'Proposed Rate(s)'!K21</f>
        <v>0</v>
      </c>
      <c r="F22" s="356">
        <f>'Proposed Rate(s)'!K29</f>
        <v>0</v>
      </c>
      <c r="G22" s="315"/>
      <c r="H22" s="316"/>
    </row>
    <row r="23" spans="1:10" ht="13.5" thickBot="1">
      <c r="A23" s="374" t="str">
        <f>'Salary and Wage'!Q10</f>
        <v>Service 4</v>
      </c>
      <c r="B23" s="317"/>
      <c r="C23" s="317"/>
      <c r="D23" s="375">
        <f>'Proposed Rate(s)'!M15</f>
        <v>0</v>
      </c>
      <c r="E23" s="375">
        <f>'Proposed Rate(s)'!M21</f>
        <v>0</v>
      </c>
      <c r="F23" s="375">
        <f>'Proposed Rate(s)'!M29</f>
        <v>0</v>
      </c>
      <c r="G23" s="317"/>
      <c r="H23" s="318"/>
    </row>
    <row r="24" spans="1:10">
      <c r="D24" s="315"/>
      <c r="E24" s="315"/>
      <c r="F24" s="315"/>
    </row>
    <row r="25" spans="1:10">
      <c r="A25" s="331" t="s">
        <v>206</v>
      </c>
      <c r="B25" s="330"/>
      <c r="C25" s="330"/>
      <c r="D25" s="330"/>
      <c r="E25" s="330"/>
      <c r="F25" s="330"/>
      <c r="G25" s="312"/>
      <c r="H25" s="312"/>
      <c r="I25" s="312"/>
      <c r="J25" s="312"/>
    </row>
    <row r="26" spans="1:10">
      <c r="A26" s="319"/>
      <c r="B26" s="312"/>
      <c r="C26" s="312"/>
      <c r="G26" s="312"/>
      <c r="H26" s="312"/>
      <c r="I26" s="312"/>
      <c r="J26" s="312"/>
    </row>
    <row r="27" spans="1:10">
      <c r="D27" s="312"/>
      <c r="E27" s="312"/>
      <c r="F27" s="312"/>
    </row>
    <row r="28" spans="1:10">
      <c r="A28" s="312" t="s">
        <v>207</v>
      </c>
      <c r="B28" s="312"/>
      <c r="C28" s="312"/>
      <c r="D28" s="312"/>
      <c r="E28" s="330"/>
      <c r="F28" s="330"/>
      <c r="G28" s="324"/>
      <c r="H28" s="334" t="s">
        <v>39</v>
      </c>
      <c r="I28" s="342" t="s">
        <v>186</v>
      </c>
      <c r="J28" s="330"/>
    </row>
    <row r="29" spans="1:10">
      <c r="A29" s="312"/>
      <c r="B29" s="312"/>
      <c r="C29" s="312"/>
      <c r="G29" s="323"/>
      <c r="H29" s="322"/>
      <c r="I29" s="322"/>
      <c r="J29" s="312"/>
    </row>
    <row r="30" spans="1:10">
      <c r="A30" s="312" t="s">
        <v>272</v>
      </c>
      <c r="B30" s="312"/>
      <c r="C30" s="312"/>
      <c r="D30" s="312"/>
      <c r="E30" s="324" t="s">
        <v>186</v>
      </c>
      <c r="F30" s="324"/>
      <c r="G30" s="324"/>
      <c r="H30" s="334" t="s">
        <v>39</v>
      </c>
      <c r="I30" s="324"/>
      <c r="J30" s="330"/>
    </row>
    <row r="31" spans="1:10">
      <c r="A31" s="312"/>
      <c r="B31" s="312"/>
      <c r="C31" s="312"/>
      <c r="D31" s="312"/>
      <c r="E31" s="323" t="s">
        <v>186</v>
      </c>
      <c r="F31" s="323" t="s">
        <v>186</v>
      </c>
      <c r="G31" s="322"/>
      <c r="H31" s="323"/>
      <c r="I31" s="323"/>
      <c r="J31" s="312"/>
    </row>
    <row r="32" spans="1:10">
      <c r="A32" s="335" t="s">
        <v>208</v>
      </c>
      <c r="B32" s="312"/>
      <c r="C32" s="312"/>
      <c r="D32" s="312"/>
      <c r="E32" s="324"/>
      <c r="F32" s="324"/>
      <c r="G32" s="324"/>
      <c r="H32" s="334" t="s">
        <v>39</v>
      </c>
      <c r="I32" s="342" t="s">
        <v>186</v>
      </c>
      <c r="J32" s="330"/>
    </row>
    <row r="33" spans="1:6">
      <c r="A33" s="312"/>
      <c r="B33" s="312"/>
      <c r="C33" s="312"/>
      <c r="D33" s="312"/>
      <c r="E33" s="322"/>
      <c r="F33" s="322"/>
    </row>
    <row r="34" spans="1:6">
      <c r="A34" s="329"/>
      <c r="B34" s="312"/>
      <c r="C34" s="312"/>
      <c r="D34" s="312"/>
      <c r="E34" s="323"/>
      <c r="F34" s="323"/>
    </row>
    <row r="35" spans="1:6">
      <c r="D35" s="312"/>
      <c r="E35" s="341" t="s">
        <v>186</v>
      </c>
      <c r="F35" s="335"/>
    </row>
    <row r="36" spans="1:6">
      <c r="D36" s="312"/>
      <c r="E36" s="312"/>
      <c r="F36" s="312"/>
    </row>
  </sheetData>
  <mergeCells count="2">
    <mergeCell ref="E12:F12"/>
    <mergeCell ref="E14:F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I124"/>
  <sheetViews>
    <sheetView showGridLines="0" tabSelected="1" workbookViewId="0"/>
  </sheetViews>
  <sheetFormatPr defaultRowHeight="12.75"/>
  <cols>
    <col min="1" max="16384" width="9.140625" style="415"/>
  </cols>
  <sheetData>
    <row r="1" spans="1:9" ht="27">
      <c r="A1" s="413" t="s">
        <v>26</v>
      </c>
      <c r="B1" s="414"/>
      <c r="C1" s="414"/>
      <c r="D1" s="414"/>
      <c r="E1" s="414"/>
      <c r="F1" s="414"/>
      <c r="G1" s="414"/>
      <c r="H1" s="414"/>
      <c r="I1" s="414"/>
    </row>
    <row r="2" spans="1:9" ht="15">
      <c r="A2" s="416" t="s">
        <v>273</v>
      </c>
      <c r="B2" s="414"/>
      <c r="C2" s="414"/>
      <c r="D2" s="414"/>
      <c r="E2" s="414"/>
      <c r="F2" s="414"/>
      <c r="G2" s="414"/>
      <c r="H2" s="414"/>
      <c r="I2" s="414"/>
    </row>
    <row r="3" spans="1:9">
      <c r="A3" s="417"/>
    </row>
    <row r="4" spans="1:9">
      <c r="A4" s="418" t="s">
        <v>210</v>
      </c>
    </row>
    <row r="5" spans="1:9">
      <c r="A5" s="417" t="s">
        <v>274</v>
      </c>
    </row>
    <row r="6" spans="1:9">
      <c r="A6" s="417"/>
    </row>
    <row r="7" spans="1:9">
      <c r="A7" s="418" t="s">
        <v>211</v>
      </c>
    </row>
    <row r="8" spans="1:9">
      <c r="A8" s="417" t="s">
        <v>359</v>
      </c>
    </row>
    <row r="9" spans="1:9">
      <c r="A9" s="417"/>
    </row>
    <row r="10" spans="1:9">
      <c r="A10" s="418" t="s">
        <v>212</v>
      </c>
    </row>
    <row r="11" spans="1:9">
      <c r="A11" s="417" t="s">
        <v>275</v>
      </c>
    </row>
    <row r="12" spans="1:9">
      <c r="A12" s="417"/>
    </row>
    <row r="13" spans="1:9">
      <c r="A13" s="418" t="s">
        <v>276</v>
      </c>
    </row>
    <row r="14" spans="1:9">
      <c r="A14" s="418" t="s">
        <v>214</v>
      </c>
    </row>
    <row r="15" spans="1:9">
      <c r="A15" s="417" t="s">
        <v>277</v>
      </c>
    </row>
    <row r="16" spans="1:9">
      <c r="A16" s="417"/>
    </row>
    <row r="17" spans="1:1">
      <c r="A17" s="418" t="s">
        <v>278</v>
      </c>
    </row>
    <row r="18" spans="1:1">
      <c r="A18" s="417" t="s">
        <v>279</v>
      </c>
    </row>
    <row r="19" spans="1:1">
      <c r="A19" s="417" t="s">
        <v>280</v>
      </c>
    </row>
    <row r="20" spans="1:1">
      <c r="A20" s="417"/>
    </row>
    <row r="21" spans="1:1">
      <c r="A21" s="418" t="s">
        <v>281</v>
      </c>
    </row>
    <row r="22" spans="1:1">
      <c r="A22" s="418" t="s">
        <v>282</v>
      </c>
    </row>
    <row r="23" spans="1:1">
      <c r="A23" s="417" t="s">
        <v>283</v>
      </c>
    </row>
    <row r="24" spans="1:1">
      <c r="A24" s="417" t="s">
        <v>284</v>
      </c>
    </row>
    <row r="25" spans="1:1">
      <c r="A25" s="417"/>
    </row>
    <row r="26" spans="1:1">
      <c r="A26" s="418" t="s">
        <v>216</v>
      </c>
    </row>
    <row r="27" spans="1:1">
      <c r="A27" s="417" t="s">
        <v>285</v>
      </c>
    </row>
    <row r="28" spans="1:1">
      <c r="A28" s="417" t="s">
        <v>286</v>
      </c>
    </row>
    <row r="29" spans="1:1">
      <c r="A29" s="417"/>
    </row>
    <row r="30" spans="1:1">
      <c r="A30" s="418" t="s">
        <v>217</v>
      </c>
    </row>
    <row r="31" spans="1:1">
      <c r="A31" s="417" t="s">
        <v>287</v>
      </c>
    </row>
    <row r="32" spans="1:1">
      <c r="A32" s="417"/>
    </row>
    <row r="33" spans="1:1">
      <c r="A33" s="418" t="s">
        <v>218</v>
      </c>
    </row>
    <row r="34" spans="1:1">
      <c r="A34" s="419" t="s">
        <v>219</v>
      </c>
    </row>
    <row r="35" spans="1:1">
      <c r="A35" s="420" t="s">
        <v>220</v>
      </c>
    </row>
    <row r="36" spans="1:1">
      <c r="A36" s="420" t="s">
        <v>221</v>
      </c>
    </row>
    <row r="37" spans="1:1">
      <c r="A37" s="420" t="s">
        <v>222</v>
      </c>
    </row>
    <row r="38" spans="1:1">
      <c r="A38" s="417" t="s">
        <v>288</v>
      </c>
    </row>
    <row r="39" spans="1:1">
      <c r="A39" s="417" t="s">
        <v>289</v>
      </c>
    </row>
    <row r="40" spans="1:1" ht="6.75" customHeight="1">
      <c r="A40" s="417"/>
    </row>
    <row r="41" spans="1:1">
      <c r="A41" s="421" t="s">
        <v>327</v>
      </c>
    </row>
    <row r="42" spans="1:1">
      <c r="A42" s="421" t="s">
        <v>326</v>
      </c>
    </row>
    <row r="44" spans="1:1">
      <c r="A44" s="418" t="s">
        <v>290</v>
      </c>
    </row>
    <row r="45" spans="1:1">
      <c r="A45" s="417" t="s">
        <v>291</v>
      </c>
    </row>
    <row r="47" spans="1:1">
      <c r="A47" s="418" t="s">
        <v>292</v>
      </c>
    </row>
    <row r="48" spans="1:1">
      <c r="A48" s="418" t="s">
        <v>297</v>
      </c>
    </row>
    <row r="49" spans="1:1">
      <c r="A49" s="418" t="s">
        <v>298</v>
      </c>
    </row>
    <row r="50" spans="1:1">
      <c r="A50" s="417" t="s">
        <v>302</v>
      </c>
    </row>
    <row r="51" spans="1:1">
      <c r="A51" s="417"/>
    </row>
    <row r="52" spans="1:1">
      <c r="A52" s="417" t="s">
        <v>328</v>
      </c>
    </row>
    <row r="53" spans="1:1">
      <c r="A53" s="417" t="s">
        <v>329</v>
      </c>
    </row>
    <row r="54" spans="1:1">
      <c r="A54" s="73" t="s">
        <v>330</v>
      </c>
    </row>
    <row r="55" spans="1:1">
      <c r="A55" s="73"/>
    </row>
    <row r="56" spans="1:1">
      <c r="A56" s="418" t="s">
        <v>293</v>
      </c>
    </row>
    <row r="57" spans="1:1">
      <c r="A57" s="417" t="s">
        <v>294</v>
      </c>
    </row>
    <row r="58" spans="1:1">
      <c r="A58" s="422"/>
    </row>
    <row r="59" spans="1:1">
      <c r="A59" s="418" t="s">
        <v>295</v>
      </c>
    </row>
    <row r="60" spans="1:1">
      <c r="A60" s="417" t="s">
        <v>300</v>
      </c>
    </row>
    <row r="61" spans="1:1">
      <c r="A61" s="417" t="s">
        <v>301</v>
      </c>
    </row>
    <row r="62" spans="1:1">
      <c r="A62" s="417" t="s">
        <v>299</v>
      </c>
    </row>
    <row r="63" spans="1:1">
      <c r="A63" s="422"/>
    </row>
    <row r="64" spans="1:1">
      <c r="A64" s="418" t="s">
        <v>296</v>
      </c>
    </row>
    <row r="65" spans="1:1">
      <c r="A65" s="417" t="s">
        <v>331</v>
      </c>
    </row>
    <row r="66" spans="1:1">
      <c r="A66" s="417" t="s">
        <v>358</v>
      </c>
    </row>
    <row r="67" spans="1:1">
      <c r="A67" s="417"/>
    </row>
    <row r="68" spans="1:1">
      <c r="A68" s="417" t="s">
        <v>360</v>
      </c>
    </row>
    <row r="69" spans="1:1">
      <c r="A69" s="417" t="s">
        <v>361</v>
      </c>
    </row>
    <row r="71" spans="1:1">
      <c r="A71" s="418" t="s">
        <v>229</v>
      </c>
    </row>
    <row r="72" spans="1:1">
      <c r="A72" s="73" t="s">
        <v>303</v>
      </c>
    </row>
    <row r="73" spans="1:1">
      <c r="A73" s="422"/>
    </row>
    <row r="74" spans="1:1">
      <c r="A74" s="418" t="s">
        <v>304</v>
      </c>
    </row>
    <row r="75" spans="1:1">
      <c r="A75" s="73" t="s">
        <v>313</v>
      </c>
    </row>
    <row r="76" spans="1:1">
      <c r="A76" s="73" t="s">
        <v>314</v>
      </c>
    </row>
    <row r="77" spans="1:1">
      <c r="A77" s="73" t="s">
        <v>332</v>
      </c>
    </row>
    <row r="78" spans="1:1">
      <c r="A78" s="73" t="s">
        <v>333</v>
      </c>
    </row>
    <row r="79" spans="1:1">
      <c r="A79" s="73" t="s">
        <v>334</v>
      </c>
    </row>
    <row r="80" spans="1:1">
      <c r="A80" s="73"/>
    </row>
    <row r="81" spans="1:1">
      <c r="A81" s="418" t="s">
        <v>305</v>
      </c>
    </row>
    <row r="82" spans="1:1">
      <c r="A82" s="73" t="s">
        <v>315</v>
      </c>
    </row>
    <row r="83" spans="1:1">
      <c r="A83" s="73" t="s">
        <v>316</v>
      </c>
    </row>
    <row r="84" spans="1:1">
      <c r="A84" s="73" t="s">
        <v>317</v>
      </c>
    </row>
    <row r="85" spans="1:1">
      <c r="A85" s="73" t="s">
        <v>318</v>
      </c>
    </row>
    <row r="86" spans="1:1">
      <c r="A86" s="73" t="s">
        <v>319</v>
      </c>
    </row>
    <row r="87" spans="1:1">
      <c r="A87" s="422"/>
    </row>
    <row r="88" spans="1:1">
      <c r="A88" s="418" t="s">
        <v>306</v>
      </c>
    </row>
    <row r="89" spans="1:1">
      <c r="A89" s="73" t="s">
        <v>320</v>
      </c>
    </row>
    <row r="90" spans="1:1">
      <c r="A90" s="73" t="s">
        <v>321</v>
      </c>
    </row>
    <row r="91" spans="1:1">
      <c r="A91" s="422"/>
    </row>
    <row r="92" spans="1:1">
      <c r="A92" s="418" t="s">
        <v>234</v>
      </c>
    </row>
    <row r="93" spans="1:1">
      <c r="A93" s="73" t="s">
        <v>307</v>
      </c>
    </row>
    <row r="94" spans="1:1">
      <c r="A94" s="73"/>
    </row>
    <row r="95" spans="1:1">
      <c r="A95" s="418" t="s">
        <v>236</v>
      </c>
    </row>
    <row r="96" spans="1:1">
      <c r="A96" s="73" t="s">
        <v>322</v>
      </c>
    </row>
    <row r="97" spans="1:1">
      <c r="A97" s="423" t="s">
        <v>323</v>
      </c>
    </row>
    <row r="98" spans="1:1">
      <c r="A98" s="422"/>
    </row>
    <row r="99" spans="1:1">
      <c r="A99" s="418" t="s">
        <v>308</v>
      </c>
    </row>
    <row r="100" spans="1:1">
      <c r="A100" s="73" t="s">
        <v>324</v>
      </c>
    </row>
    <row r="101" spans="1:1">
      <c r="A101" t="s">
        <v>325</v>
      </c>
    </row>
    <row r="102" spans="1:1">
      <c r="A102"/>
    </row>
    <row r="103" spans="1:1">
      <c r="A103" s="418" t="s">
        <v>240</v>
      </c>
    </row>
    <row r="104" spans="1:1">
      <c r="A104" s="73" t="s">
        <v>335</v>
      </c>
    </row>
    <row r="105" spans="1:1">
      <c r="A105" s="73" t="s">
        <v>336</v>
      </c>
    </row>
    <row r="106" spans="1:1">
      <c r="A106" s="73" t="s">
        <v>337</v>
      </c>
    </row>
    <row r="107" spans="1:1">
      <c r="A107" s="422"/>
    </row>
    <row r="108" spans="1:1">
      <c r="A108" s="418" t="s">
        <v>241</v>
      </c>
    </row>
    <row r="109" spans="1:1">
      <c r="A109" s="73" t="s">
        <v>338</v>
      </c>
    </row>
    <row r="110" spans="1:1">
      <c r="A110" s="73" t="s">
        <v>339</v>
      </c>
    </row>
    <row r="111" spans="1:1">
      <c r="A111" s="73" t="s">
        <v>340</v>
      </c>
    </row>
    <row r="112" spans="1:1">
      <c r="A112" s="73" t="s">
        <v>341</v>
      </c>
    </row>
    <row r="113" spans="1:1">
      <c r="A113" s="73" t="s">
        <v>342</v>
      </c>
    </row>
    <row r="114" spans="1:1">
      <c r="A114" s="73"/>
    </row>
    <row r="115" spans="1:1">
      <c r="A115" s="424" t="s">
        <v>343</v>
      </c>
    </row>
    <row r="116" spans="1:1">
      <c r="A116" s="424" t="s">
        <v>344</v>
      </c>
    </row>
    <row r="117" spans="1:1">
      <c r="A117" s="73"/>
    </row>
    <row r="118" spans="1:1">
      <c r="A118" s="418" t="s">
        <v>309</v>
      </c>
    </row>
    <row r="119" spans="1:1">
      <c r="A119" s="73" t="s">
        <v>345</v>
      </c>
    </row>
    <row r="120" spans="1:1">
      <c r="A120" s="73" t="s">
        <v>346</v>
      </c>
    </row>
    <row r="121" spans="1:1">
      <c r="A121" s="422"/>
    </row>
    <row r="122" spans="1:1">
      <c r="A122" s="418" t="s">
        <v>310</v>
      </c>
    </row>
    <row r="123" spans="1:1">
      <c r="A123" s="418" t="s">
        <v>311</v>
      </c>
    </row>
    <row r="124" spans="1:1">
      <c r="A124" s="73" t="s">
        <v>312</v>
      </c>
    </row>
  </sheetData>
  <pageMargins left="0.7" right="0.7" top="0.75" bottom="0.75" header="0.3" footer="0.3"/>
  <pageSetup scale="9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N193"/>
  <sheetViews>
    <sheetView showGridLines="0" topLeftCell="A64" workbookViewId="0">
      <selection activeCell="A46" sqref="A46"/>
    </sheetView>
  </sheetViews>
  <sheetFormatPr defaultColWidth="8.85546875" defaultRowHeight="12.75"/>
  <cols>
    <col min="1" max="4" width="3.7109375" style="312" customWidth="1"/>
    <col min="5" max="5" width="15.7109375" style="312" customWidth="1"/>
    <col min="6" max="8" width="8.85546875" style="312"/>
    <col min="9" max="9" width="15.7109375" style="312" customWidth="1"/>
    <col min="10" max="10" width="8.85546875" style="312" customWidth="1"/>
    <col min="11" max="11" width="4.7109375" style="312" customWidth="1"/>
    <col min="12" max="12" width="8.85546875" style="312"/>
    <col min="13" max="14" width="4.7109375" style="312" customWidth="1"/>
    <col min="15" max="15" width="5.28515625" style="312" customWidth="1"/>
    <col min="16" max="16384" width="8.85546875" style="312"/>
  </cols>
  <sheetData>
    <row r="1" spans="1:14" ht="20.25" customHeight="1">
      <c r="A1" s="438" t="s">
        <v>142</v>
      </c>
      <c r="B1" s="438"/>
      <c r="C1" s="438"/>
      <c r="D1" s="438"/>
      <c r="E1" s="438"/>
      <c r="F1" s="438"/>
      <c r="G1" s="438"/>
      <c r="H1" s="438"/>
      <c r="I1" s="438"/>
    </row>
    <row r="2" spans="1:14" ht="30.75">
      <c r="A2" s="439" t="s">
        <v>26</v>
      </c>
      <c r="B2" s="439"/>
      <c r="C2" s="439"/>
      <c r="D2" s="439"/>
      <c r="E2" s="439"/>
      <c r="F2" s="439"/>
      <c r="G2" s="439"/>
      <c r="H2" s="439"/>
      <c r="I2" s="439"/>
      <c r="J2" s="439"/>
      <c r="K2" s="439"/>
      <c r="L2" s="439"/>
      <c r="M2" s="439"/>
      <c r="N2" s="439"/>
    </row>
    <row r="3" spans="1:14" ht="18">
      <c r="A3" s="440" t="s">
        <v>209</v>
      </c>
      <c r="B3" s="440"/>
      <c r="C3" s="440"/>
      <c r="D3" s="440"/>
      <c r="E3" s="440"/>
      <c r="F3" s="440"/>
      <c r="G3" s="440"/>
      <c r="H3" s="440"/>
      <c r="I3" s="440"/>
      <c r="J3" s="440"/>
      <c r="K3" s="440"/>
      <c r="L3" s="440"/>
      <c r="M3" s="440"/>
      <c r="N3" s="440"/>
    </row>
    <row r="4" spans="1:14">
      <c r="A4" s="322"/>
      <c r="B4" s="322"/>
      <c r="C4" s="322"/>
      <c r="D4" s="322"/>
      <c r="E4" s="322"/>
      <c r="F4" s="322"/>
      <c r="G4" s="322"/>
      <c r="H4" s="322"/>
      <c r="I4" s="322"/>
      <c r="J4" s="322"/>
      <c r="K4" s="322"/>
      <c r="L4" s="322"/>
      <c r="M4" s="322"/>
      <c r="N4" s="322"/>
    </row>
    <row r="5" spans="1:14" ht="14.25">
      <c r="A5" s="362" t="s">
        <v>210</v>
      </c>
      <c r="B5" s="322"/>
      <c r="C5" s="322"/>
      <c r="D5" s="322"/>
      <c r="E5" s="323"/>
      <c r="F5" s="323"/>
      <c r="G5" s="380" t="s">
        <v>394</v>
      </c>
      <c r="H5" s="380"/>
      <c r="I5" s="380"/>
      <c r="J5" s="380"/>
      <c r="K5" s="380"/>
      <c r="L5" s="380"/>
      <c r="M5" s="380"/>
      <c r="N5" s="323"/>
    </row>
    <row r="6" spans="1:14">
      <c r="A6" s="322"/>
      <c r="B6" s="322"/>
      <c r="C6" s="322"/>
      <c r="D6" s="322"/>
      <c r="E6" s="322"/>
      <c r="F6" s="322"/>
      <c r="G6" s="322" t="s">
        <v>186</v>
      </c>
      <c r="H6" s="322"/>
      <c r="I6" s="322"/>
      <c r="J6" s="322"/>
      <c r="K6" s="322"/>
      <c r="L6" s="322"/>
      <c r="M6" s="322"/>
      <c r="N6" s="322"/>
    </row>
    <row r="7" spans="1:14" ht="14.25">
      <c r="A7" s="362" t="s">
        <v>211</v>
      </c>
      <c r="B7" s="322"/>
      <c r="C7" s="322"/>
      <c r="D7" s="322"/>
      <c r="E7" s="323"/>
      <c r="F7" s="323"/>
      <c r="G7" s="425" t="s">
        <v>186</v>
      </c>
      <c r="H7" s="425"/>
      <c r="I7" s="323"/>
      <c r="J7" s="323"/>
      <c r="K7" s="323"/>
      <c r="L7" s="323"/>
      <c r="M7" s="323"/>
      <c r="N7" s="323"/>
    </row>
    <row r="8" spans="1:14">
      <c r="A8" s="322"/>
      <c r="B8" s="322"/>
      <c r="C8" s="322"/>
      <c r="D8" s="322"/>
      <c r="E8" s="322"/>
      <c r="F8" s="322"/>
      <c r="G8" s="322" t="s">
        <v>186</v>
      </c>
      <c r="H8" s="322"/>
      <c r="I8" s="322"/>
      <c r="J8" s="322"/>
      <c r="K8" s="322"/>
      <c r="L8" s="322"/>
      <c r="M8" s="322"/>
      <c r="N8" s="322"/>
    </row>
    <row r="9" spans="1:14" ht="14.25">
      <c r="A9" s="362" t="s">
        <v>212</v>
      </c>
      <c r="B9" s="322"/>
      <c r="C9" s="322"/>
      <c r="D9" s="322"/>
      <c r="E9" s="323"/>
      <c r="F9" s="323"/>
      <c r="G9" s="380" t="s">
        <v>186</v>
      </c>
      <c r="H9" s="380"/>
      <c r="I9" s="380"/>
      <c r="J9" s="380"/>
      <c r="K9" s="380"/>
      <c r="L9" s="380"/>
      <c r="M9" s="380"/>
      <c r="N9" s="323"/>
    </row>
    <row r="10" spans="1:14">
      <c r="A10" s="322"/>
      <c r="B10" s="322"/>
      <c r="C10" s="322"/>
      <c r="D10" s="322"/>
      <c r="E10" s="322"/>
      <c r="F10" s="322"/>
      <c r="G10" s="322"/>
      <c r="H10" s="322"/>
      <c r="I10" s="322"/>
      <c r="J10" s="322"/>
      <c r="K10" s="322"/>
      <c r="L10" s="322"/>
      <c r="M10" s="322"/>
      <c r="N10" s="322"/>
    </row>
    <row r="11" spans="1:14">
      <c r="A11" s="363" t="s">
        <v>213</v>
      </c>
      <c r="B11" s="363"/>
      <c r="C11" s="363"/>
      <c r="D11" s="363"/>
      <c r="E11" s="363"/>
      <c r="F11" s="363"/>
      <c r="G11" s="363"/>
      <c r="H11" s="364"/>
      <c r="I11" s="364"/>
      <c r="J11" s="364"/>
      <c r="K11" s="364"/>
      <c r="L11" s="364"/>
      <c r="M11" s="364"/>
      <c r="N11" s="364"/>
    </row>
    <row r="12" spans="1:14">
      <c r="A12" s="322"/>
      <c r="B12" s="322"/>
      <c r="C12" s="322"/>
      <c r="D12" s="322"/>
      <c r="E12" s="322"/>
      <c r="F12" s="322"/>
      <c r="G12" s="322"/>
      <c r="H12" s="322"/>
      <c r="I12" s="322"/>
      <c r="J12" s="322"/>
      <c r="K12" s="322"/>
      <c r="L12" s="322"/>
      <c r="M12" s="322"/>
      <c r="N12" s="322"/>
    </row>
    <row r="13" spans="1:14" ht="15" thickBot="1">
      <c r="A13" s="362" t="s">
        <v>214</v>
      </c>
      <c r="B13" s="322"/>
      <c r="C13" s="322"/>
      <c r="D13" s="322"/>
      <c r="E13" s="322"/>
      <c r="F13" s="322"/>
      <c r="G13" s="322"/>
      <c r="H13" s="322"/>
      <c r="I13" s="322"/>
      <c r="J13" s="322"/>
      <c r="K13" s="322"/>
      <c r="L13" s="322"/>
      <c r="M13" s="322"/>
      <c r="N13" s="322"/>
    </row>
    <row r="14" spans="1:14" ht="12.75" customHeight="1">
      <c r="A14" s="322"/>
      <c r="B14" s="426" t="s">
        <v>271</v>
      </c>
      <c r="C14" s="427"/>
      <c r="D14" s="427"/>
      <c r="E14" s="427"/>
      <c r="F14" s="427"/>
      <c r="G14" s="427"/>
      <c r="H14" s="427"/>
      <c r="I14" s="427"/>
      <c r="J14" s="427"/>
      <c r="K14" s="427"/>
      <c r="L14" s="427"/>
      <c r="M14" s="428"/>
      <c r="N14" s="322"/>
    </row>
    <row r="15" spans="1:14">
      <c r="A15" s="322"/>
      <c r="B15" s="429"/>
      <c r="C15" s="430"/>
      <c r="D15" s="430"/>
      <c r="E15" s="430"/>
      <c r="F15" s="430"/>
      <c r="G15" s="430"/>
      <c r="H15" s="430"/>
      <c r="I15" s="430"/>
      <c r="J15" s="430"/>
      <c r="K15" s="430"/>
      <c r="L15" s="430"/>
      <c r="M15" s="431"/>
      <c r="N15" s="322"/>
    </row>
    <row r="16" spans="1:14">
      <c r="A16" s="322"/>
      <c r="B16" s="429"/>
      <c r="C16" s="430"/>
      <c r="D16" s="430"/>
      <c r="E16" s="430"/>
      <c r="F16" s="430"/>
      <c r="G16" s="430"/>
      <c r="H16" s="430"/>
      <c r="I16" s="430"/>
      <c r="J16" s="430"/>
      <c r="K16" s="430"/>
      <c r="L16" s="430"/>
      <c r="M16" s="431"/>
      <c r="N16" s="322"/>
    </row>
    <row r="17" spans="1:14">
      <c r="A17" s="322"/>
      <c r="B17" s="429"/>
      <c r="C17" s="430"/>
      <c r="D17" s="430"/>
      <c r="E17" s="430"/>
      <c r="F17" s="430"/>
      <c r="G17" s="430"/>
      <c r="H17" s="430"/>
      <c r="I17" s="430"/>
      <c r="J17" s="430"/>
      <c r="K17" s="430"/>
      <c r="L17" s="430"/>
      <c r="M17" s="431"/>
      <c r="N17" s="322"/>
    </row>
    <row r="18" spans="1:14">
      <c r="A18" s="322"/>
      <c r="B18" s="429"/>
      <c r="C18" s="430"/>
      <c r="D18" s="430"/>
      <c r="E18" s="430"/>
      <c r="F18" s="430"/>
      <c r="G18" s="430"/>
      <c r="H18" s="430"/>
      <c r="I18" s="430"/>
      <c r="J18" s="430"/>
      <c r="K18" s="430"/>
      <c r="L18" s="430"/>
      <c r="M18" s="431"/>
      <c r="N18" s="322"/>
    </row>
    <row r="19" spans="1:14" ht="13.5" thickBot="1">
      <c r="A19" s="322"/>
      <c r="B19" s="432"/>
      <c r="C19" s="433"/>
      <c r="D19" s="433"/>
      <c r="E19" s="433"/>
      <c r="F19" s="433"/>
      <c r="G19" s="433"/>
      <c r="H19" s="433"/>
      <c r="I19" s="433"/>
      <c r="J19" s="433"/>
      <c r="K19" s="433"/>
      <c r="L19" s="433"/>
      <c r="M19" s="434"/>
      <c r="N19" s="322"/>
    </row>
    <row r="20" spans="1:14">
      <c r="A20" s="322"/>
      <c r="B20" s="322"/>
      <c r="C20" s="322"/>
      <c r="D20" s="322"/>
      <c r="E20" s="322"/>
      <c r="F20" s="322"/>
      <c r="G20" s="322"/>
      <c r="H20" s="322"/>
      <c r="I20" s="322"/>
      <c r="J20" s="322"/>
      <c r="K20" s="322"/>
      <c r="L20" s="322"/>
      <c r="M20" s="322"/>
      <c r="N20" s="322"/>
    </row>
    <row r="21" spans="1:14" ht="15" thickBot="1">
      <c r="A21" s="362" t="s">
        <v>215</v>
      </c>
      <c r="B21" s="322"/>
      <c r="C21" s="322"/>
      <c r="D21" s="322"/>
      <c r="E21" s="322"/>
      <c r="F21" s="322"/>
      <c r="G21" s="322"/>
      <c r="H21" s="322"/>
      <c r="I21" s="322"/>
      <c r="J21" s="322"/>
      <c r="K21" s="322"/>
      <c r="L21" s="322"/>
      <c r="M21" s="322"/>
      <c r="N21" s="322"/>
    </row>
    <row r="22" spans="1:14">
      <c r="A22" s="322"/>
      <c r="B22" s="426"/>
      <c r="C22" s="427"/>
      <c r="D22" s="427"/>
      <c r="E22" s="427"/>
      <c r="F22" s="427"/>
      <c r="G22" s="427"/>
      <c r="H22" s="427"/>
      <c r="I22" s="427"/>
      <c r="J22" s="427"/>
      <c r="K22" s="427"/>
      <c r="L22" s="427"/>
      <c r="M22" s="428"/>
      <c r="N22" s="322"/>
    </row>
    <row r="23" spans="1:14">
      <c r="A23" s="322"/>
      <c r="B23" s="429"/>
      <c r="C23" s="430"/>
      <c r="D23" s="430"/>
      <c r="E23" s="430"/>
      <c r="F23" s="430"/>
      <c r="G23" s="430"/>
      <c r="H23" s="430"/>
      <c r="I23" s="430"/>
      <c r="J23" s="430"/>
      <c r="K23" s="430"/>
      <c r="L23" s="430"/>
      <c r="M23" s="431"/>
      <c r="N23" s="322"/>
    </row>
    <row r="24" spans="1:14">
      <c r="A24" s="322"/>
      <c r="B24" s="429"/>
      <c r="C24" s="430"/>
      <c r="D24" s="430"/>
      <c r="E24" s="430"/>
      <c r="F24" s="430"/>
      <c r="G24" s="430"/>
      <c r="H24" s="430"/>
      <c r="I24" s="430"/>
      <c r="J24" s="430"/>
      <c r="K24" s="430"/>
      <c r="L24" s="430"/>
      <c r="M24" s="431"/>
      <c r="N24" s="322"/>
    </row>
    <row r="25" spans="1:14">
      <c r="A25" s="322"/>
      <c r="B25" s="429"/>
      <c r="C25" s="430"/>
      <c r="D25" s="430"/>
      <c r="E25" s="430"/>
      <c r="F25" s="430"/>
      <c r="G25" s="430"/>
      <c r="H25" s="430"/>
      <c r="I25" s="430"/>
      <c r="J25" s="430"/>
      <c r="K25" s="430"/>
      <c r="L25" s="430"/>
      <c r="M25" s="431"/>
      <c r="N25" s="322"/>
    </row>
    <row r="26" spans="1:14">
      <c r="A26" s="322"/>
      <c r="B26" s="429"/>
      <c r="C26" s="430"/>
      <c r="D26" s="430"/>
      <c r="E26" s="430"/>
      <c r="F26" s="430"/>
      <c r="G26" s="430"/>
      <c r="H26" s="430"/>
      <c r="I26" s="430"/>
      <c r="J26" s="430"/>
      <c r="K26" s="430"/>
      <c r="L26" s="430"/>
      <c r="M26" s="431"/>
      <c r="N26" s="322"/>
    </row>
    <row r="27" spans="1:14" ht="13.5" thickBot="1">
      <c r="A27" s="322"/>
      <c r="B27" s="432"/>
      <c r="C27" s="433"/>
      <c r="D27" s="433"/>
      <c r="E27" s="433"/>
      <c r="F27" s="433"/>
      <c r="G27" s="433"/>
      <c r="H27" s="433"/>
      <c r="I27" s="433"/>
      <c r="J27" s="433"/>
      <c r="K27" s="433"/>
      <c r="L27" s="433"/>
      <c r="M27" s="434"/>
      <c r="N27" s="322"/>
    </row>
    <row r="28" spans="1:14">
      <c r="A28" s="322"/>
      <c r="B28" s="322"/>
      <c r="C28" s="322"/>
      <c r="D28" s="322"/>
      <c r="E28" s="322"/>
      <c r="F28" s="322"/>
      <c r="G28" s="322"/>
      <c r="H28" s="322"/>
      <c r="I28" s="322"/>
      <c r="J28" s="322"/>
      <c r="K28" s="322"/>
      <c r="L28" s="322"/>
      <c r="M28" s="322"/>
      <c r="N28" s="322"/>
    </row>
    <row r="29" spans="1:14" ht="14.25">
      <c r="A29" s="405" t="s">
        <v>404</v>
      </c>
      <c r="B29" s="405"/>
      <c r="C29" s="405"/>
      <c r="D29" s="405"/>
      <c r="E29" s="405"/>
      <c r="F29" s="405"/>
      <c r="G29" s="405"/>
      <c r="H29" s="405"/>
      <c r="I29" s="405"/>
      <c r="J29" s="405"/>
      <c r="K29" s="405"/>
      <c r="L29" s="405"/>
      <c r="M29" s="405"/>
      <c r="N29" s="322"/>
    </row>
    <row r="30" spans="1:14" ht="15" thickBot="1">
      <c r="A30" s="405" t="s">
        <v>403</v>
      </c>
      <c r="B30" s="405"/>
      <c r="C30" s="405"/>
      <c r="D30" s="405"/>
      <c r="E30" s="405"/>
      <c r="F30" s="405"/>
      <c r="G30" s="405"/>
      <c r="H30" s="405"/>
      <c r="I30" s="405"/>
      <c r="J30" s="405"/>
      <c r="K30" s="405"/>
      <c r="L30" s="405"/>
      <c r="M30" s="405"/>
      <c r="N30" s="322"/>
    </row>
    <row r="31" spans="1:14">
      <c r="A31" s="322"/>
      <c r="B31" s="426"/>
      <c r="C31" s="427"/>
      <c r="D31" s="427"/>
      <c r="E31" s="427"/>
      <c r="F31" s="427"/>
      <c r="G31" s="427"/>
      <c r="H31" s="427"/>
      <c r="I31" s="427"/>
      <c r="J31" s="427"/>
      <c r="K31" s="427"/>
      <c r="L31" s="427"/>
      <c r="M31" s="428"/>
      <c r="N31" s="322"/>
    </row>
    <row r="32" spans="1:14">
      <c r="A32" s="322"/>
      <c r="B32" s="429"/>
      <c r="C32" s="430"/>
      <c r="D32" s="430"/>
      <c r="E32" s="430"/>
      <c r="F32" s="430"/>
      <c r="G32" s="430"/>
      <c r="H32" s="430"/>
      <c r="I32" s="430"/>
      <c r="J32" s="430"/>
      <c r="K32" s="430"/>
      <c r="L32" s="430"/>
      <c r="M32" s="431"/>
      <c r="N32" s="322"/>
    </row>
    <row r="33" spans="1:14">
      <c r="A33" s="322"/>
      <c r="B33" s="429"/>
      <c r="C33" s="430"/>
      <c r="D33" s="430"/>
      <c r="E33" s="430"/>
      <c r="F33" s="430"/>
      <c r="G33" s="430"/>
      <c r="H33" s="430"/>
      <c r="I33" s="430"/>
      <c r="J33" s="430"/>
      <c r="K33" s="430"/>
      <c r="L33" s="430"/>
      <c r="M33" s="431"/>
      <c r="N33" s="322"/>
    </row>
    <row r="34" spans="1:14">
      <c r="A34" s="322"/>
      <c r="B34" s="429"/>
      <c r="C34" s="430"/>
      <c r="D34" s="430"/>
      <c r="E34" s="430"/>
      <c r="F34" s="430"/>
      <c r="G34" s="430"/>
      <c r="H34" s="430"/>
      <c r="I34" s="430"/>
      <c r="J34" s="430"/>
      <c r="K34" s="430"/>
      <c r="L34" s="430"/>
      <c r="M34" s="431"/>
      <c r="N34" s="322"/>
    </row>
    <row r="35" spans="1:14">
      <c r="A35" s="322"/>
      <c r="B35" s="429"/>
      <c r="C35" s="430"/>
      <c r="D35" s="430"/>
      <c r="E35" s="430"/>
      <c r="F35" s="430"/>
      <c r="G35" s="430"/>
      <c r="H35" s="430"/>
      <c r="I35" s="430"/>
      <c r="J35" s="430"/>
      <c r="K35" s="430"/>
      <c r="L35" s="430"/>
      <c r="M35" s="431"/>
      <c r="N35" s="322"/>
    </row>
    <row r="36" spans="1:14" ht="13.5" thickBot="1">
      <c r="A36" s="322"/>
      <c r="B36" s="432"/>
      <c r="C36" s="433"/>
      <c r="D36" s="433"/>
      <c r="E36" s="433"/>
      <c r="F36" s="433"/>
      <c r="G36" s="433"/>
      <c r="H36" s="433"/>
      <c r="I36" s="433"/>
      <c r="J36" s="433"/>
      <c r="K36" s="433"/>
      <c r="L36" s="433"/>
      <c r="M36" s="434"/>
      <c r="N36" s="322"/>
    </row>
    <row r="37" spans="1:14">
      <c r="A37" s="322"/>
      <c r="B37" s="322"/>
      <c r="C37" s="322"/>
      <c r="D37" s="322"/>
      <c r="E37" s="322"/>
      <c r="F37" s="322"/>
      <c r="G37" s="322"/>
      <c r="H37" s="322"/>
      <c r="I37" s="322"/>
      <c r="J37" s="322"/>
      <c r="K37" s="322"/>
      <c r="L37" s="322"/>
      <c r="M37" s="322"/>
      <c r="N37" s="322"/>
    </row>
    <row r="38" spans="1:14" ht="15" thickBot="1">
      <c r="A38" s="362" t="s">
        <v>216</v>
      </c>
      <c r="B38" s="322"/>
      <c r="C38" s="322"/>
      <c r="D38" s="322"/>
      <c r="E38" s="322"/>
      <c r="F38" s="322"/>
      <c r="G38" s="322"/>
      <c r="H38" s="322"/>
      <c r="I38" s="322"/>
      <c r="J38" s="322"/>
      <c r="K38" s="322"/>
      <c r="L38" s="322"/>
      <c r="M38" s="322"/>
      <c r="N38" s="322"/>
    </row>
    <row r="39" spans="1:14">
      <c r="A39" s="322"/>
      <c r="B39" s="426"/>
      <c r="C39" s="427"/>
      <c r="D39" s="427"/>
      <c r="E39" s="427"/>
      <c r="F39" s="427"/>
      <c r="G39" s="427"/>
      <c r="H39" s="427"/>
      <c r="I39" s="427"/>
      <c r="J39" s="427"/>
      <c r="K39" s="427"/>
      <c r="L39" s="427"/>
      <c r="M39" s="428"/>
      <c r="N39" s="322"/>
    </row>
    <row r="40" spans="1:14">
      <c r="A40" s="322"/>
      <c r="B40" s="429"/>
      <c r="C40" s="430"/>
      <c r="D40" s="430"/>
      <c r="E40" s="430"/>
      <c r="F40" s="430"/>
      <c r="G40" s="430"/>
      <c r="H40" s="430"/>
      <c r="I40" s="430"/>
      <c r="J40" s="430"/>
      <c r="K40" s="430"/>
      <c r="L40" s="430"/>
      <c r="M40" s="431"/>
      <c r="N40" s="322"/>
    </row>
    <row r="41" spans="1:14">
      <c r="A41" s="322"/>
      <c r="B41" s="429"/>
      <c r="C41" s="430"/>
      <c r="D41" s="430"/>
      <c r="E41" s="430"/>
      <c r="F41" s="430"/>
      <c r="G41" s="430"/>
      <c r="H41" s="430"/>
      <c r="I41" s="430"/>
      <c r="J41" s="430"/>
      <c r="K41" s="430"/>
      <c r="L41" s="430"/>
      <c r="M41" s="431"/>
      <c r="N41" s="322"/>
    </row>
    <row r="42" spans="1:14">
      <c r="A42" s="322"/>
      <c r="B42" s="429"/>
      <c r="C42" s="430"/>
      <c r="D42" s="430"/>
      <c r="E42" s="430"/>
      <c r="F42" s="430"/>
      <c r="G42" s="430"/>
      <c r="H42" s="430"/>
      <c r="I42" s="430"/>
      <c r="J42" s="430"/>
      <c r="K42" s="430"/>
      <c r="L42" s="430"/>
      <c r="M42" s="431"/>
      <c r="N42" s="322"/>
    </row>
    <row r="43" spans="1:14">
      <c r="A43" s="322"/>
      <c r="B43" s="429"/>
      <c r="C43" s="430"/>
      <c r="D43" s="430"/>
      <c r="E43" s="430"/>
      <c r="F43" s="430"/>
      <c r="G43" s="430"/>
      <c r="H43" s="430"/>
      <c r="I43" s="430"/>
      <c r="J43" s="430"/>
      <c r="K43" s="430"/>
      <c r="L43" s="430"/>
      <c r="M43" s="431"/>
      <c r="N43" s="322"/>
    </row>
    <row r="44" spans="1:14" ht="13.5" thickBot="1">
      <c r="A44" s="322"/>
      <c r="B44" s="432"/>
      <c r="C44" s="433"/>
      <c r="D44" s="433"/>
      <c r="E44" s="433"/>
      <c r="F44" s="433"/>
      <c r="G44" s="433"/>
      <c r="H44" s="433"/>
      <c r="I44" s="433"/>
      <c r="J44" s="433"/>
      <c r="K44" s="433"/>
      <c r="L44" s="433"/>
      <c r="M44" s="434"/>
      <c r="N44" s="322"/>
    </row>
    <row r="45" spans="1:14">
      <c r="A45" s="322"/>
      <c r="B45" s="322"/>
      <c r="C45" s="322"/>
      <c r="D45" s="322"/>
      <c r="E45" s="322"/>
      <c r="F45" s="322"/>
      <c r="G45" s="322"/>
      <c r="H45" s="322"/>
      <c r="I45" s="322"/>
      <c r="J45" s="322"/>
      <c r="K45" s="322"/>
      <c r="L45" s="322"/>
      <c r="M45" s="322"/>
      <c r="N45" s="322"/>
    </row>
    <row r="46" spans="1:14" ht="15" thickBot="1">
      <c r="A46" s="362" t="s">
        <v>217</v>
      </c>
      <c r="B46" s="322"/>
      <c r="C46" s="322"/>
      <c r="D46" s="322"/>
      <c r="E46" s="322"/>
      <c r="F46" s="322"/>
      <c r="G46" s="322"/>
      <c r="H46" s="322"/>
      <c r="I46" s="322"/>
      <c r="J46" s="322"/>
      <c r="K46" s="322"/>
      <c r="L46" s="322"/>
      <c r="M46" s="322"/>
      <c r="N46" s="322"/>
    </row>
    <row r="47" spans="1:14">
      <c r="A47" s="322"/>
      <c r="B47" s="426"/>
      <c r="C47" s="427"/>
      <c r="D47" s="427"/>
      <c r="E47" s="427"/>
      <c r="F47" s="427"/>
      <c r="G47" s="427"/>
      <c r="H47" s="427"/>
      <c r="I47" s="427"/>
      <c r="J47" s="427"/>
      <c r="K47" s="427"/>
      <c r="L47" s="427"/>
      <c r="M47" s="428"/>
      <c r="N47" s="322"/>
    </row>
    <row r="48" spans="1:14">
      <c r="A48" s="322"/>
      <c r="B48" s="429"/>
      <c r="C48" s="430"/>
      <c r="D48" s="430"/>
      <c r="E48" s="430"/>
      <c r="F48" s="430"/>
      <c r="G48" s="430"/>
      <c r="H48" s="430"/>
      <c r="I48" s="430"/>
      <c r="J48" s="430"/>
      <c r="K48" s="430"/>
      <c r="L48" s="430"/>
      <c r="M48" s="431"/>
      <c r="N48" s="322"/>
    </row>
    <row r="49" spans="1:14">
      <c r="A49" s="322"/>
      <c r="B49" s="429"/>
      <c r="C49" s="430"/>
      <c r="D49" s="430"/>
      <c r="E49" s="430"/>
      <c r="F49" s="430"/>
      <c r="G49" s="430"/>
      <c r="H49" s="430"/>
      <c r="I49" s="430"/>
      <c r="J49" s="430"/>
      <c r="K49" s="430"/>
      <c r="L49" s="430"/>
      <c r="M49" s="431"/>
      <c r="N49" s="322"/>
    </row>
    <row r="50" spans="1:14">
      <c r="A50" s="322"/>
      <c r="B50" s="429"/>
      <c r="C50" s="430"/>
      <c r="D50" s="430"/>
      <c r="E50" s="430"/>
      <c r="F50" s="430"/>
      <c r="G50" s="430"/>
      <c r="H50" s="430"/>
      <c r="I50" s="430"/>
      <c r="J50" s="430"/>
      <c r="K50" s="430"/>
      <c r="L50" s="430"/>
      <c r="M50" s="431"/>
      <c r="N50" s="322"/>
    </row>
    <row r="51" spans="1:14">
      <c r="A51" s="322"/>
      <c r="B51" s="429"/>
      <c r="C51" s="430"/>
      <c r="D51" s="430"/>
      <c r="E51" s="430"/>
      <c r="F51" s="430"/>
      <c r="G51" s="430"/>
      <c r="H51" s="430"/>
      <c r="I51" s="430"/>
      <c r="J51" s="430"/>
      <c r="K51" s="430"/>
      <c r="L51" s="430"/>
      <c r="M51" s="431"/>
      <c r="N51" s="322"/>
    </row>
    <row r="52" spans="1:14" ht="13.5" thickBot="1">
      <c r="A52" s="322"/>
      <c r="B52" s="432"/>
      <c r="C52" s="433"/>
      <c r="D52" s="433"/>
      <c r="E52" s="433"/>
      <c r="F52" s="433"/>
      <c r="G52" s="433"/>
      <c r="H52" s="433"/>
      <c r="I52" s="433"/>
      <c r="J52" s="433"/>
      <c r="K52" s="433"/>
      <c r="L52" s="433"/>
      <c r="M52" s="434"/>
      <c r="N52" s="322"/>
    </row>
    <row r="53" spans="1:14">
      <c r="A53" s="322"/>
      <c r="B53" s="322"/>
      <c r="C53" s="322"/>
      <c r="D53" s="322"/>
      <c r="E53" s="322"/>
      <c r="F53" s="322"/>
      <c r="G53" s="322"/>
      <c r="H53" s="322"/>
      <c r="I53" s="322"/>
      <c r="J53" s="322"/>
      <c r="K53" s="322"/>
      <c r="L53" s="322"/>
      <c r="M53" s="322"/>
      <c r="N53" s="322"/>
    </row>
    <row r="54" spans="1:14" ht="14.25">
      <c r="A54" s="362" t="s">
        <v>218</v>
      </c>
      <c r="B54" s="322"/>
      <c r="C54" s="322"/>
      <c r="D54" s="322"/>
      <c r="E54" s="322"/>
      <c r="F54" s="322"/>
      <c r="G54" s="322"/>
      <c r="H54" s="322"/>
      <c r="I54" s="322"/>
      <c r="J54" s="322"/>
      <c r="K54" s="322"/>
      <c r="L54" s="322"/>
      <c r="M54" s="322"/>
      <c r="N54" s="322"/>
    </row>
    <row r="55" spans="1:14">
      <c r="A55" s="322" t="s">
        <v>219</v>
      </c>
      <c r="B55" s="322"/>
      <c r="C55" s="322"/>
      <c r="D55" s="322"/>
      <c r="E55" s="322"/>
      <c r="F55" s="322"/>
      <c r="G55" s="322"/>
      <c r="H55" s="322"/>
      <c r="I55" s="322"/>
      <c r="J55" s="322"/>
      <c r="K55" s="322"/>
      <c r="L55" s="322"/>
      <c r="M55" s="322"/>
      <c r="N55" s="322"/>
    </row>
    <row r="56" spans="1:14">
      <c r="A56" s="322"/>
      <c r="B56" s="322" t="s">
        <v>220</v>
      </c>
      <c r="C56" s="322"/>
      <c r="D56" s="322"/>
      <c r="E56" s="322"/>
      <c r="F56" s="322"/>
      <c r="G56" s="322"/>
      <c r="H56" s="322"/>
      <c r="I56" s="322"/>
      <c r="J56" s="322"/>
      <c r="K56" s="322"/>
      <c r="L56" s="322"/>
      <c r="M56" s="322"/>
      <c r="N56" s="322"/>
    </row>
    <row r="57" spans="1:14">
      <c r="A57" s="322"/>
      <c r="B57" s="322" t="s">
        <v>221</v>
      </c>
      <c r="C57" s="322"/>
      <c r="D57" s="322"/>
      <c r="E57" s="322"/>
      <c r="F57" s="322"/>
      <c r="G57" s="322"/>
      <c r="H57" s="322"/>
      <c r="I57" s="322"/>
      <c r="J57" s="322"/>
      <c r="K57" s="322"/>
      <c r="L57" s="322"/>
      <c r="M57" s="322"/>
      <c r="N57" s="322"/>
    </row>
    <row r="58" spans="1:14" ht="13.5" thickBot="1">
      <c r="A58" s="322"/>
      <c r="B58" s="322" t="s">
        <v>222</v>
      </c>
      <c r="C58" s="322"/>
      <c r="D58" s="322"/>
      <c r="E58" s="322"/>
      <c r="F58" s="322"/>
      <c r="G58" s="322"/>
      <c r="H58" s="322"/>
      <c r="I58" s="322"/>
      <c r="J58" s="322"/>
      <c r="K58" s="322"/>
      <c r="L58" s="322"/>
      <c r="M58" s="322"/>
      <c r="N58" s="322"/>
    </row>
    <row r="59" spans="1:14">
      <c r="A59" s="322"/>
      <c r="B59" s="426"/>
      <c r="C59" s="427"/>
      <c r="D59" s="427"/>
      <c r="E59" s="427"/>
      <c r="F59" s="427"/>
      <c r="G59" s="427"/>
      <c r="H59" s="427"/>
      <c r="I59" s="427"/>
      <c r="J59" s="427"/>
      <c r="K59" s="427"/>
      <c r="L59" s="427"/>
      <c r="M59" s="428"/>
      <c r="N59" s="322"/>
    </row>
    <row r="60" spans="1:14">
      <c r="A60" s="322"/>
      <c r="B60" s="429"/>
      <c r="C60" s="430"/>
      <c r="D60" s="430"/>
      <c r="E60" s="430"/>
      <c r="F60" s="430"/>
      <c r="G60" s="430"/>
      <c r="H60" s="430"/>
      <c r="I60" s="430"/>
      <c r="J60" s="430"/>
      <c r="K60" s="430"/>
      <c r="L60" s="430"/>
      <c r="M60" s="431"/>
      <c r="N60" s="322"/>
    </row>
    <row r="61" spans="1:14">
      <c r="A61" s="322"/>
      <c r="B61" s="429"/>
      <c r="C61" s="430"/>
      <c r="D61" s="430"/>
      <c r="E61" s="430"/>
      <c r="F61" s="430"/>
      <c r="G61" s="430"/>
      <c r="H61" s="430"/>
      <c r="I61" s="430"/>
      <c r="J61" s="430"/>
      <c r="K61" s="430"/>
      <c r="L61" s="430"/>
      <c r="M61" s="431"/>
      <c r="N61" s="322"/>
    </row>
    <row r="62" spans="1:14">
      <c r="A62" s="322"/>
      <c r="B62" s="429"/>
      <c r="C62" s="430"/>
      <c r="D62" s="430"/>
      <c r="E62" s="430"/>
      <c r="F62" s="430"/>
      <c r="G62" s="430"/>
      <c r="H62" s="430"/>
      <c r="I62" s="430"/>
      <c r="J62" s="430"/>
      <c r="K62" s="430"/>
      <c r="L62" s="430"/>
      <c r="M62" s="431"/>
      <c r="N62" s="322"/>
    </row>
    <row r="63" spans="1:14">
      <c r="A63" s="322"/>
      <c r="B63" s="429"/>
      <c r="C63" s="430"/>
      <c r="D63" s="430"/>
      <c r="E63" s="430"/>
      <c r="F63" s="430"/>
      <c r="G63" s="430"/>
      <c r="H63" s="430"/>
      <c r="I63" s="430"/>
      <c r="J63" s="430"/>
      <c r="K63" s="430"/>
      <c r="L63" s="430"/>
      <c r="M63" s="431"/>
      <c r="N63" s="322"/>
    </row>
    <row r="64" spans="1:14" ht="13.5" thickBot="1">
      <c r="A64" s="322"/>
      <c r="B64" s="432"/>
      <c r="C64" s="433"/>
      <c r="D64" s="433"/>
      <c r="E64" s="433"/>
      <c r="F64" s="433"/>
      <c r="G64" s="433"/>
      <c r="H64" s="433"/>
      <c r="I64" s="433"/>
      <c r="J64" s="433"/>
      <c r="K64" s="433"/>
      <c r="L64" s="433"/>
      <c r="M64" s="434"/>
      <c r="N64" s="322"/>
    </row>
    <row r="65" spans="1:14">
      <c r="A65" s="322"/>
      <c r="B65" s="322"/>
      <c r="C65" s="322"/>
      <c r="D65" s="322"/>
      <c r="E65" s="322"/>
      <c r="F65" s="322"/>
      <c r="G65" s="322"/>
      <c r="H65" s="322"/>
      <c r="I65" s="322"/>
      <c r="J65" s="322"/>
      <c r="K65" s="322"/>
      <c r="L65" s="322"/>
      <c r="M65" s="322"/>
      <c r="N65" s="322"/>
    </row>
    <row r="66" spans="1:14" ht="15" thickBot="1">
      <c r="A66" s="362" t="s">
        <v>223</v>
      </c>
      <c r="B66" s="322"/>
      <c r="C66" s="322"/>
      <c r="D66" s="322"/>
      <c r="E66" s="322"/>
      <c r="F66" s="322"/>
      <c r="G66" s="322"/>
      <c r="H66" s="322"/>
      <c r="I66" s="322"/>
      <c r="J66" s="323"/>
      <c r="K66" s="323"/>
      <c r="L66" s="323"/>
      <c r="M66" s="323"/>
      <c r="N66" s="322"/>
    </row>
    <row r="67" spans="1:14">
      <c r="A67" s="322"/>
      <c r="B67" s="426"/>
      <c r="C67" s="427"/>
      <c r="D67" s="427"/>
      <c r="E67" s="427"/>
      <c r="F67" s="427"/>
      <c r="G67" s="427"/>
      <c r="H67" s="427"/>
      <c r="I67" s="427"/>
      <c r="J67" s="427"/>
      <c r="K67" s="427"/>
      <c r="L67" s="427"/>
      <c r="M67" s="428"/>
      <c r="N67" s="322"/>
    </row>
    <row r="68" spans="1:14" ht="13.5" thickBot="1">
      <c r="A68" s="322"/>
      <c r="B68" s="432"/>
      <c r="C68" s="433"/>
      <c r="D68" s="433"/>
      <c r="E68" s="433"/>
      <c r="F68" s="433"/>
      <c r="G68" s="433"/>
      <c r="H68" s="433"/>
      <c r="I68" s="433"/>
      <c r="J68" s="433"/>
      <c r="K68" s="433"/>
      <c r="L68" s="433"/>
      <c r="M68" s="434"/>
      <c r="N68" s="322"/>
    </row>
    <row r="69" spans="1:14">
      <c r="A69" s="322"/>
      <c r="B69" s="322"/>
      <c r="C69" s="322"/>
      <c r="D69" s="322"/>
      <c r="E69" s="322"/>
      <c r="F69" s="322"/>
      <c r="G69" s="322"/>
      <c r="H69" s="322"/>
      <c r="I69" s="322"/>
      <c r="J69" s="322"/>
      <c r="K69" s="322"/>
      <c r="L69" s="322"/>
      <c r="M69" s="322"/>
      <c r="N69" s="322"/>
    </row>
    <row r="70" spans="1:14">
      <c r="A70" s="363" t="s">
        <v>224</v>
      </c>
      <c r="B70" s="363"/>
      <c r="C70" s="363"/>
      <c r="D70" s="363"/>
      <c r="E70" s="363"/>
      <c r="F70" s="363"/>
      <c r="G70" s="363"/>
      <c r="H70" s="364"/>
      <c r="I70" s="364"/>
      <c r="J70" s="364"/>
      <c r="K70" s="364"/>
      <c r="L70" s="364"/>
      <c r="M70" s="364"/>
      <c r="N70" s="364"/>
    </row>
    <row r="72" spans="1:14" ht="18">
      <c r="A72" s="362" t="s">
        <v>225</v>
      </c>
      <c r="B72" s="322"/>
      <c r="C72" s="322"/>
      <c r="D72" s="322"/>
      <c r="E72" s="322"/>
      <c r="G72" s="365" t="s">
        <v>186</v>
      </c>
    </row>
    <row r="73" spans="1:14" s="367" customFormat="1" ht="14.25">
      <c r="A73" s="366"/>
      <c r="B73" s="366"/>
      <c r="C73" s="366"/>
      <c r="D73" s="366"/>
      <c r="E73" s="366"/>
      <c r="K73" s="312" t="s">
        <v>186</v>
      </c>
    </row>
    <row r="74" spans="1:14" s="367" customFormat="1" ht="14.25">
      <c r="A74" s="322" t="s">
        <v>226</v>
      </c>
      <c r="B74" s="366"/>
      <c r="C74" s="366"/>
      <c r="D74" s="366"/>
      <c r="E74" s="366"/>
      <c r="F74" s="376"/>
    </row>
    <row r="75" spans="1:14" s="367" customFormat="1" ht="14.25"/>
    <row r="76" spans="1:14" s="367" customFormat="1" ht="14.25"/>
    <row r="77" spans="1:14" s="367" customFormat="1" ht="14.25">
      <c r="A77" s="322" t="s">
        <v>227</v>
      </c>
      <c r="G77" s="376"/>
    </row>
    <row r="78" spans="1:14" s="367" customFormat="1" ht="14.25"/>
    <row r="80" spans="1:14">
      <c r="A80" s="322" t="s">
        <v>347</v>
      </c>
      <c r="I80" s="324"/>
      <c r="K80" s="323"/>
      <c r="L80" s="322"/>
      <c r="M80" s="322"/>
      <c r="N80" s="322"/>
    </row>
    <row r="81" spans="1:14">
      <c r="A81" s="322"/>
      <c r="B81" s="322"/>
      <c r="C81" s="322"/>
      <c r="D81" s="322"/>
      <c r="E81" s="322"/>
      <c r="F81" s="322"/>
      <c r="G81" s="322"/>
      <c r="H81" s="322"/>
      <c r="I81" s="322"/>
      <c r="J81" s="323"/>
      <c r="K81" s="323"/>
      <c r="L81" s="322"/>
      <c r="M81" s="322"/>
      <c r="N81" s="322"/>
    </row>
    <row r="82" spans="1:14">
      <c r="A82" s="322"/>
      <c r="B82" s="322"/>
      <c r="C82" s="322"/>
      <c r="D82" s="322"/>
      <c r="E82" s="322"/>
      <c r="F82" s="322"/>
      <c r="G82" s="322"/>
      <c r="H82" s="322"/>
      <c r="I82" s="322"/>
      <c r="J82" s="323"/>
      <c r="K82" s="323"/>
      <c r="L82" s="322"/>
      <c r="M82" s="322"/>
      <c r="N82" s="322"/>
    </row>
    <row r="83" spans="1:14">
      <c r="A83" s="322" t="s">
        <v>348</v>
      </c>
      <c r="B83" s="322"/>
      <c r="C83" s="322"/>
      <c r="D83" s="322"/>
      <c r="E83" s="322"/>
      <c r="F83" s="322"/>
      <c r="G83" s="322"/>
      <c r="H83" s="322"/>
      <c r="I83" s="324"/>
      <c r="K83" s="323"/>
      <c r="L83" s="322"/>
      <c r="M83" s="322"/>
      <c r="N83" s="322"/>
    </row>
    <row r="84" spans="1:14">
      <c r="A84" s="322"/>
      <c r="B84" s="322"/>
      <c r="C84" s="322"/>
      <c r="D84" s="322"/>
      <c r="E84" s="322"/>
      <c r="F84" s="322"/>
      <c r="G84" s="322"/>
      <c r="H84" s="322"/>
      <c r="I84" s="323"/>
      <c r="K84" s="323"/>
      <c r="L84" s="322"/>
      <c r="M84" s="322"/>
      <c r="N84" s="322"/>
    </row>
    <row r="85" spans="1:14">
      <c r="A85" s="322"/>
      <c r="B85" s="322"/>
      <c r="C85" s="322"/>
      <c r="D85" s="322"/>
      <c r="E85" s="322"/>
      <c r="F85" s="322"/>
      <c r="G85" s="322"/>
      <c r="H85" s="322"/>
      <c r="I85" s="322"/>
      <c r="J85" s="322"/>
      <c r="K85" s="322"/>
      <c r="L85" s="322"/>
      <c r="M85" s="322"/>
      <c r="N85" s="322"/>
    </row>
    <row r="86" spans="1:14" ht="13.5" thickBot="1">
      <c r="A86" s="322" t="s">
        <v>261</v>
      </c>
      <c r="B86" s="322"/>
      <c r="C86" s="322"/>
      <c r="D86" s="322"/>
      <c r="E86" s="322"/>
      <c r="F86" s="322"/>
      <c r="G86" s="322"/>
      <c r="H86" s="322"/>
      <c r="I86" s="322"/>
      <c r="J86" s="322"/>
      <c r="K86" s="322"/>
      <c r="L86" s="322"/>
      <c r="M86" s="322"/>
      <c r="N86" s="322"/>
    </row>
    <row r="87" spans="1:14">
      <c r="A87" s="322"/>
      <c r="B87" s="426"/>
      <c r="C87" s="427"/>
      <c r="D87" s="427"/>
      <c r="E87" s="427"/>
      <c r="F87" s="427"/>
      <c r="G87" s="427"/>
      <c r="H87" s="427"/>
      <c r="I87" s="427"/>
      <c r="J87" s="427"/>
      <c r="K87" s="427"/>
      <c r="L87" s="427"/>
      <c r="M87" s="428"/>
      <c r="N87" s="322"/>
    </row>
    <row r="88" spans="1:14">
      <c r="A88" s="322"/>
      <c r="B88" s="429"/>
      <c r="C88" s="430"/>
      <c r="D88" s="430"/>
      <c r="E88" s="430"/>
      <c r="F88" s="430"/>
      <c r="G88" s="430"/>
      <c r="H88" s="430"/>
      <c r="I88" s="430"/>
      <c r="J88" s="430"/>
      <c r="K88" s="430"/>
      <c r="L88" s="430"/>
      <c r="M88" s="431"/>
      <c r="N88" s="322"/>
    </row>
    <row r="89" spans="1:14">
      <c r="A89" s="322"/>
      <c r="B89" s="429"/>
      <c r="C89" s="430"/>
      <c r="D89" s="430"/>
      <c r="E89" s="430"/>
      <c r="F89" s="430"/>
      <c r="G89" s="430"/>
      <c r="H89" s="430"/>
      <c r="I89" s="430"/>
      <c r="J89" s="430"/>
      <c r="K89" s="430"/>
      <c r="L89" s="430"/>
      <c r="M89" s="431"/>
      <c r="N89" s="322"/>
    </row>
    <row r="90" spans="1:14" ht="13.5" thickBot="1">
      <c r="A90" s="322"/>
      <c r="B90" s="432"/>
      <c r="C90" s="433"/>
      <c r="D90" s="433"/>
      <c r="E90" s="433"/>
      <c r="F90" s="433"/>
      <c r="G90" s="433"/>
      <c r="H90" s="433"/>
      <c r="I90" s="433"/>
      <c r="J90" s="433"/>
      <c r="K90" s="433"/>
      <c r="L90" s="433"/>
      <c r="M90" s="434"/>
      <c r="N90" s="322"/>
    </row>
    <row r="91" spans="1:14">
      <c r="A91" s="322"/>
      <c r="B91" s="322"/>
      <c r="C91" s="322"/>
      <c r="D91" s="322"/>
      <c r="E91" s="322"/>
      <c r="F91" s="322"/>
      <c r="G91" s="322"/>
      <c r="H91" s="322"/>
      <c r="I91" s="322"/>
      <c r="J91" s="322"/>
      <c r="K91" s="322"/>
      <c r="L91" s="322"/>
      <c r="M91" s="322"/>
      <c r="N91" s="322"/>
    </row>
    <row r="92" spans="1:14">
      <c r="A92" s="322" t="s">
        <v>228</v>
      </c>
      <c r="B92" s="322"/>
      <c r="C92" s="322"/>
      <c r="D92" s="322"/>
      <c r="E92" s="322"/>
      <c r="F92" s="322"/>
      <c r="G92" s="322"/>
      <c r="H92" s="322"/>
      <c r="I92" s="322"/>
      <c r="J92" s="322"/>
      <c r="K92" s="322"/>
      <c r="L92" s="322"/>
      <c r="M92" s="322"/>
      <c r="N92" s="322"/>
    </row>
    <row r="93" spans="1:14">
      <c r="A93" s="322"/>
      <c r="B93" s="322"/>
      <c r="C93" s="322"/>
      <c r="D93" s="322"/>
      <c r="E93" s="322"/>
      <c r="F93" s="322"/>
      <c r="G93" s="322"/>
      <c r="H93" s="322"/>
      <c r="I93" s="322"/>
      <c r="J93" s="322"/>
      <c r="K93" s="322"/>
      <c r="L93" s="322"/>
      <c r="M93" s="322"/>
      <c r="N93" s="322"/>
    </row>
    <row r="94" spans="1:14">
      <c r="A94" s="322"/>
      <c r="B94" s="322"/>
      <c r="C94" s="402" t="s">
        <v>262</v>
      </c>
      <c r="D94" s="403"/>
      <c r="E94" s="404"/>
      <c r="F94" s="378" t="str">
        <f>'Approval Form'!D18</f>
        <v>Internal</v>
      </c>
      <c r="G94" s="377" t="str">
        <f>'Approval Form'!E18</f>
        <v>External</v>
      </c>
      <c r="H94" s="377" t="str">
        <f>'Approval Form'!F18</f>
        <v>External</v>
      </c>
      <c r="I94" s="322"/>
      <c r="J94" s="322"/>
      <c r="K94" s="322"/>
      <c r="L94" s="322"/>
      <c r="M94" s="322"/>
      <c r="N94" s="322"/>
    </row>
    <row r="95" spans="1:14">
      <c r="A95" s="322"/>
      <c r="B95" s="322"/>
      <c r="C95" s="379" t="str">
        <f>'Approval Form'!A19</f>
        <v>Service Description</v>
      </c>
      <c r="D95" s="379"/>
      <c r="E95" s="379"/>
      <c r="F95" s="377" t="str">
        <f>'Approval Form'!D19</f>
        <v>Rate</v>
      </c>
      <c r="G95" s="377" t="str">
        <f>'Approval Form'!E19</f>
        <v>Academic</v>
      </c>
      <c r="H95" s="377" t="str">
        <f>'Approval Form'!F19</f>
        <v>Market</v>
      </c>
      <c r="I95" s="322"/>
      <c r="J95" s="322"/>
      <c r="K95" s="322"/>
      <c r="L95" s="322"/>
      <c r="M95" s="322"/>
      <c r="N95" s="322"/>
    </row>
    <row r="96" spans="1:14">
      <c r="A96" s="322"/>
      <c r="B96" s="322"/>
      <c r="C96" s="377" t="str">
        <f>'Approval Form'!A20</f>
        <v>Service 1</v>
      </c>
      <c r="D96" s="377"/>
      <c r="E96" s="377"/>
      <c r="F96" s="377">
        <f>'Approval Form'!D20</f>
        <v>0</v>
      </c>
      <c r="G96" s="377">
        <f>'Approval Form'!E20</f>
        <v>0</v>
      </c>
      <c r="H96" s="377">
        <f>'Approval Form'!F20</f>
        <v>0</v>
      </c>
      <c r="I96" s="322"/>
      <c r="J96" s="322"/>
      <c r="K96" s="322"/>
      <c r="L96" s="322"/>
      <c r="M96" s="322"/>
      <c r="N96" s="322"/>
    </row>
    <row r="97" spans="1:14">
      <c r="A97" s="322"/>
      <c r="B97" s="322"/>
      <c r="C97" s="377" t="str">
        <f>'Approval Form'!A21</f>
        <v>Service 2</v>
      </c>
      <c r="D97" s="377"/>
      <c r="E97" s="377"/>
      <c r="F97" s="377">
        <f>'Approval Form'!D21</f>
        <v>0</v>
      </c>
      <c r="G97" s="377">
        <f>'Approval Form'!E21</f>
        <v>0</v>
      </c>
      <c r="H97" s="377">
        <f>'Approval Form'!F21</f>
        <v>0</v>
      </c>
      <c r="I97" s="322"/>
      <c r="J97" s="322"/>
      <c r="K97" s="322"/>
      <c r="L97" s="322"/>
      <c r="M97" s="322"/>
      <c r="N97" s="322"/>
    </row>
    <row r="98" spans="1:14">
      <c r="A98" s="322"/>
      <c r="B98" s="322"/>
      <c r="C98" s="377" t="str">
        <f>'Approval Form'!A22</f>
        <v>Service 3</v>
      </c>
      <c r="D98" s="377"/>
      <c r="E98" s="377"/>
      <c r="F98" s="377">
        <f>'Approval Form'!D22</f>
        <v>0</v>
      </c>
      <c r="G98" s="377">
        <f>'Approval Form'!E22</f>
        <v>0</v>
      </c>
      <c r="H98" s="377">
        <f>'Approval Form'!F22</f>
        <v>0</v>
      </c>
      <c r="I98" s="322"/>
      <c r="J98" s="322"/>
      <c r="K98" s="322"/>
      <c r="L98" s="322"/>
      <c r="M98" s="322"/>
      <c r="N98" s="322"/>
    </row>
    <row r="99" spans="1:14">
      <c r="A99" s="322"/>
      <c r="B99" s="322"/>
      <c r="C99" s="377" t="str">
        <f>'Approval Form'!A23</f>
        <v>Service 4</v>
      </c>
      <c r="D99" s="377"/>
      <c r="E99" s="377"/>
      <c r="F99" s="377">
        <f>'Approval Form'!D23</f>
        <v>0</v>
      </c>
      <c r="G99" s="377">
        <f>'Approval Form'!E23</f>
        <v>0</v>
      </c>
      <c r="H99" s="377">
        <f>'Approval Form'!F23</f>
        <v>0</v>
      </c>
      <c r="I99" s="322"/>
      <c r="J99" s="322"/>
      <c r="K99" s="322"/>
      <c r="L99" s="322"/>
      <c r="M99" s="322"/>
      <c r="N99" s="322"/>
    </row>
    <row r="100" spans="1:14">
      <c r="A100" s="322"/>
      <c r="B100" s="322"/>
      <c r="C100" s="322"/>
      <c r="D100" s="322"/>
      <c r="E100" s="322"/>
      <c r="F100" s="322"/>
      <c r="G100" s="322"/>
      <c r="H100" s="322"/>
      <c r="I100" s="322"/>
      <c r="J100" s="322"/>
      <c r="K100" s="322"/>
      <c r="L100" s="322"/>
      <c r="M100" s="322"/>
      <c r="N100" s="322"/>
    </row>
    <row r="101" spans="1:14">
      <c r="A101" s="322" t="s">
        <v>263</v>
      </c>
      <c r="B101" s="322"/>
      <c r="C101" s="322"/>
      <c r="D101" s="322"/>
      <c r="E101" s="322"/>
      <c r="F101" s="322"/>
      <c r="G101" s="324"/>
      <c r="H101" s="322"/>
      <c r="I101" s="322"/>
      <c r="J101" s="322"/>
      <c r="K101" s="322"/>
      <c r="L101" s="322"/>
      <c r="M101" s="322"/>
      <c r="N101" s="322"/>
    </row>
    <row r="102" spans="1:14">
      <c r="A102" s="322"/>
      <c r="B102" s="322"/>
      <c r="C102" s="322"/>
      <c r="D102" s="322"/>
      <c r="E102" s="322"/>
      <c r="F102" s="322"/>
      <c r="G102" s="322"/>
      <c r="H102" s="322"/>
      <c r="I102" s="322"/>
      <c r="J102" s="322"/>
      <c r="K102" s="322"/>
      <c r="L102" s="322"/>
      <c r="M102" s="322"/>
      <c r="N102" s="322"/>
    </row>
    <row r="103" spans="1:14" ht="13.5" thickBot="1">
      <c r="A103" s="322" t="s">
        <v>264</v>
      </c>
      <c r="B103" s="322"/>
      <c r="C103" s="322"/>
      <c r="D103" s="322"/>
      <c r="E103" s="322"/>
      <c r="F103" s="322"/>
      <c r="G103" s="322"/>
      <c r="H103" s="322"/>
      <c r="I103" s="322"/>
      <c r="J103" s="322"/>
      <c r="K103" s="322"/>
      <c r="L103" s="322"/>
      <c r="M103" s="322"/>
      <c r="N103" s="322"/>
    </row>
    <row r="104" spans="1:14">
      <c r="A104" s="322"/>
      <c r="B104" s="426"/>
      <c r="C104" s="427"/>
      <c r="D104" s="427"/>
      <c r="E104" s="427"/>
      <c r="F104" s="427"/>
      <c r="G104" s="427"/>
      <c r="H104" s="427"/>
      <c r="I104" s="427"/>
      <c r="J104" s="427"/>
      <c r="K104" s="427"/>
      <c r="L104" s="427"/>
      <c r="M104" s="428"/>
      <c r="N104" s="322"/>
    </row>
    <row r="105" spans="1:14">
      <c r="A105" s="322"/>
      <c r="B105" s="429"/>
      <c r="C105" s="430"/>
      <c r="D105" s="430"/>
      <c r="E105" s="430"/>
      <c r="F105" s="430"/>
      <c r="G105" s="430"/>
      <c r="H105" s="430"/>
      <c r="I105" s="430"/>
      <c r="J105" s="430"/>
      <c r="K105" s="430"/>
      <c r="L105" s="430"/>
      <c r="M105" s="431"/>
      <c r="N105" s="322"/>
    </row>
    <row r="106" spans="1:14">
      <c r="A106" s="322"/>
      <c r="B106" s="429"/>
      <c r="C106" s="430"/>
      <c r="D106" s="430"/>
      <c r="E106" s="430"/>
      <c r="F106" s="430"/>
      <c r="G106" s="430"/>
      <c r="H106" s="430"/>
      <c r="I106" s="430"/>
      <c r="J106" s="430"/>
      <c r="K106" s="430"/>
      <c r="L106" s="430"/>
      <c r="M106" s="431"/>
      <c r="N106" s="322"/>
    </row>
    <row r="107" spans="1:14" ht="13.5" thickBot="1">
      <c r="A107" s="322"/>
      <c r="B107" s="432"/>
      <c r="C107" s="433"/>
      <c r="D107" s="433"/>
      <c r="E107" s="433"/>
      <c r="F107" s="433"/>
      <c r="G107" s="433"/>
      <c r="H107" s="433"/>
      <c r="I107" s="433"/>
      <c r="J107" s="433"/>
      <c r="K107" s="433"/>
      <c r="L107" s="433"/>
      <c r="M107" s="434"/>
      <c r="N107" s="322"/>
    </row>
    <row r="108" spans="1:14">
      <c r="A108" s="325"/>
      <c r="B108" s="322"/>
      <c r="C108" s="322"/>
      <c r="D108" s="322"/>
      <c r="E108" s="322"/>
      <c r="F108" s="322"/>
      <c r="G108" s="322"/>
      <c r="H108" s="322"/>
      <c r="I108" s="322"/>
      <c r="J108" s="322"/>
      <c r="K108" s="322"/>
      <c r="L108" s="322"/>
      <c r="M108" s="322"/>
      <c r="N108" s="322"/>
    </row>
    <row r="109" spans="1:14" ht="14.25">
      <c r="A109" s="362" t="s">
        <v>229</v>
      </c>
      <c r="B109" s="322"/>
      <c r="C109" s="322"/>
      <c r="D109" s="322"/>
      <c r="E109" s="322"/>
      <c r="F109" s="322"/>
      <c r="G109" s="322"/>
      <c r="H109" s="322"/>
      <c r="I109" s="322"/>
      <c r="J109" s="322"/>
      <c r="K109" s="322"/>
      <c r="L109" s="322"/>
      <c r="M109" s="322"/>
      <c r="N109" s="322"/>
    </row>
    <row r="110" spans="1:14">
      <c r="A110" s="322"/>
      <c r="B110" s="322"/>
      <c r="C110" s="322"/>
      <c r="D110" s="322"/>
      <c r="E110" s="322"/>
      <c r="F110" s="322"/>
      <c r="G110" s="322"/>
      <c r="H110" s="322"/>
      <c r="I110" s="322"/>
      <c r="J110" s="322"/>
      <c r="K110" s="322"/>
      <c r="L110" s="322"/>
      <c r="M110" s="322"/>
      <c r="N110" s="322"/>
    </row>
    <row r="111" spans="1:14">
      <c r="A111" s="368" t="s">
        <v>265</v>
      </c>
      <c r="B111" s="368"/>
      <c r="C111" s="368"/>
      <c r="D111" s="368"/>
      <c r="E111" s="368"/>
      <c r="F111" s="368"/>
      <c r="G111" s="368"/>
      <c r="H111" s="368"/>
      <c r="I111" s="368"/>
      <c r="J111" s="324"/>
      <c r="K111" s="322"/>
      <c r="L111" s="322"/>
      <c r="M111" s="322"/>
      <c r="N111" s="322"/>
    </row>
    <row r="112" spans="1:14">
      <c r="A112" s="322"/>
      <c r="B112" s="322"/>
      <c r="C112" s="322"/>
      <c r="D112" s="322"/>
      <c r="E112" s="322"/>
      <c r="F112" s="322"/>
      <c r="G112" s="322"/>
      <c r="H112" s="322"/>
      <c r="I112" s="322"/>
      <c r="J112" s="322"/>
      <c r="K112" s="322"/>
      <c r="L112" s="322"/>
      <c r="M112" s="322"/>
      <c r="N112" s="322"/>
    </row>
    <row r="113" spans="1:14" ht="13.5" thickBot="1">
      <c r="A113" s="322" t="s">
        <v>266</v>
      </c>
      <c r="B113" s="322"/>
      <c r="C113" s="322"/>
      <c r="D113" s="322"/>
      <c r="E113" s="322"/>
      <c r="F113" s="322"/>
      <c r="G113" s="322"/>
      <c r="H113" s="322"/>
      <c r="I113" s="322"/>
      <c r="J113" s="322"/>
      <c r="K113" s="322"/>
      <c r="L113" s="322"/>
      <c r="M113" s="322"/>
      <c r="N113" s="322"/>
    </row>
    <row r="114" spans="1:14">
      <c r="A114" s="322"/>
      <c r="B114" s="426"/>
      <c r="C114" s="427"/>
      <c r="D114" s="427"/>
      <c r="E114" s="427"/>
      <c r="F114" s="427"/>
      <c r="G114" s="427"/>
      <c r="H114" s="427"/>
      <c r="I114" s="427"/>
      <c r="J114" s="427"/>
      <c r="K114" s="427"/>
      <c r="L114" s="427"/>
      <c r="M114" s="428"/>
      <c r="N114" s="322"/>
    </row>
    <row r="115" spans="1:14">
      <c r="A115" s="322"/>
      <c r="B115" s="429"/>
      <c r="C115" s="430"/>
      <c r="D115" s="430"/>
      <c r="E115" s="430"/>
      <c r="F115" s="430"/>
      <c r="G115" s="430"/>
      <c r="H115" s="430"/>
      <c r="I115" s="430"/>
      <c r="J115" s="430"/>
      <c r="K115" s="430"/>
      <c r="L115" s="430"/>
      <c r="M115" s="431"/>
      <c r="N115" s="322"/>
    </row>
    <row r="116" spans="1:14">
      <c r="A116" s="322"/>
      <c r="B116" s="429"/>
      <c r="C116" s="430"/>
      <c r="D116" s="430"/>
      <c r="E116" s="430"/>
      <c r="F116" s="430"/>
      <c r="G116" s="430"/>
      <c r="H116" s="430"/>
      <c r="I116" s="430"/>
      <c r="J116" s="430"/>
      <c r="K116" s="430"/>
      <c r="L116" s="430"/>
      <c r="M116" s="431"/>
      <c r="N116" s="322"/>
    </row>
    <row r="117" spans="1:14" ht="13.5" thickBot="1">
      <c r="A117" s="322"/>
      <c r="B117" s="432"/>
      <c r="C117" s="433"/>
      <c r="D117" s="433"/>
      <c r="E117" s="433"/>
      <c r="F117" s="433"/>
      <c r="G117" s="433"/>
      <c r="H117" s="433"/>
      <c r="I117" s="433"/>
      <c r="J117" s="433"/>
      <c r="K117" s="433"/>
      <c r="L117" s="433"/>
      <c r="M117" s="434"/>
      <c r="N117" s="322"/>
    </row>
    <row r="118" spans="1:14">
      <c r="A118" s="322"/>
      <c r="B118" s="322"/>
      <c r="C118" s="322"/>
      <c r="D118" s="322"/>
      <c r="E118" s="322"/>
      <c r="F118" s="322"/>
      <c r="G118" s="322"/>
      <c r="H118" s="322"/>
      <c r="I118" s="322"/>
      <c r="J118" s="322"/>
      <c r="K118" s="322"/>
      <c r="L118" s="322"/>
      <c r="M118" s="322"/>
      <c r="N118" s="322"/>
    </row>
    <row r="119" spans="1:14" ht="14.25">
      <c r="A119" s="362" t="s">
        <v>230</v>
      </c>
      <c r="B119" s="322"/>
      <c r="C119" s="322"/>
      <c r="D119" s="322"/>
      <c r="E119" s="322"/>
      <c r="F119" s="322"/>
      <c r="G119" s="322"/>
      <c r="H119" s="322"/>
      <c r="I119" s="322"/>
      <c r="J119" s="322"/>
      <c r="K119" s="322"/>
      <c r="L119" s="322"/>
      <c r="M119" s="322"/>
      <c r="N119" s="322"/>
    </row>
    <row r="120" spans="1:14">
      <c r="A120" s="322" t="s">
        <v>231</v>
      </c>
      <c r="B120" s="322"/>
      <c r="C120" s="322"/>
      <c r="D120" s="322"/>
      <c r="E120" s="322"/>
      <c r="F120" s="322"/>
      <c r="G120" s="322"/>
      <c r="H120" s="322"/>
      <c r="I120" s="322"/>
      <c r="J120" s="322"/>
      <c r="K120" s="436"/>
      <c r="L120" s="436"/>
      <c r="M120" s="437"/>
      <c r="N120" s="322"/>
    </row>
    <row r="122" spans="1:14" ht="13.5" thickBot="1">
      <c r="A122" s="322" t="s">
        <v>232</v>
      </c>
      <c r="B122" s="322"/>
      <c r="C122" s="322"/>
      <c r="D122" s="322"/>
      <c r="E122" s="322"/>
      <c r="F122" s="322"/>
      <c r="G122" s="322"/>
      <c r="H122" s="322"/>
      <c r="I122" s="322"/>
      <c r="J122" s="322"/>
      <c r="K122" s="322"/>
      <c r="L122" s="322"/>
      <c r="M122" s="322"/>
      <c r="N122" s="322"/>
    </row>
    <row r="123" spans="1:14">
      <c r="A123" s="322"/>
      <c r="B123" s="426"/>
      <c r="C123" s="427"/>
      <c r="D123" s="427"/>
      <c r="E123" s="427"/>
      <c r="F123" s="427"/>
      <c r="G123" s="427"/>
      <c r="H123" s="427"/>
      <c r="I123" s="427"/>
      <c r="J123" s="427"/>
      <c r="K123" s="427"/>
      <c r="L123" s="427"/>
      <c r="M123" s="428"/>
      <c r="N123" s="322"/>
    </row>
    <row r="124" spans="1:14">
      <c r="A124" s="322"/>
      <c r="B124" s="429"/>
      <c r="C124" s="430"/>
      <c r="D124" s="430"/>
      <c r="E124" s="430"/>
      <c r="F124" s="430"/>
      <c r="G124" s="430"/>
      <c r="H124" s="430"/>
      <c r="I124" s="430"/>
      <c r="J124" s="430"/>
      <c r="K124" s="430"/>
      <c r="L124" s="430"/>
      <c r="M124" s="431"/>
      <c r="N124" s="322"/>
    </row>
    <row r="125" spans="1:14">
      <c r="A125" s="322"/>
      <c r="B125" s="429"/>
      <c r="C125" s="430"/>
      <c r="D125" s="430"/>
      <c r="E125" s="430"/>
      <c r="F125" s="430"/>
      <c r="G125" s="430"/>
      <c r="H125" s="430"/>
      <c r="I125" s="430"/>
      <c r="J125" s="430"/>
      <c r="K125" s="430"/>
      <c r="L125" s="430"/>
      <c r="M125" s="431"/>
      <c r="N125" s="322"/>
    </row>
    <row r="126" spans="1:14">
      <c r="A126" s="322"/>
      <c r="B126" s="429"/>
      <c r="C126" s="430"/>
      <c r="D126" s="430"/>
      <c r="E126" s="430"/>
      <c r="F126" s="430"/>
      <c r="G126" s="430"/>
      <c r="H126" s="430"/>
      <c r="I126" s="430"/>
      <c r="J126" s="430"/>
      <c r="K126" s="430"/>
      <c r="L126" s="430"/>
      <c r="M126" s="431"/>
      <c r="N126" s="322"/>
    </row>
    <row r="127" spans="1:14">
      <c r="A127" s="322"/>
      <c r="B127" s="429"/>
      <c r="C127" s="430"/>
      <c r="D127" s="430"/>
      <c r="E127" s="430"/>
      <c r="F127" s="430"/>
      <c r="G127" s="430"/>
      <c r="H127" s="430"/>
      <c r="I127" s="430"/>
      <c r="J127" s="430"/>
      <c r="K127" s="430"/>
      <c r="L127" s="430"/>
      <c r="M127" s="431"/>
      <c r="N127" s="322"/>
    </row>
    <row r="128" spans="1:14" ht="13.5" thickBot="1">
      <c r="A128" s="322"/>
      <c r="B128" s="432"/>
      <c r="C128" s="433"/>
      <c r="D128" s="433"/>
      <c r="E128" s="433"/>
      <c r="F128" s="433"/>
      <c r="G128" s="433"/>
      <c r="H128" s="433"/>
      <c r="I128" s="433"/>
      <c r="J128" s="433"/>
      <c r="K128" s="433"/>
      <c r="L128" s="433"/>
      <c r="M128" s="434"/>
      <c r="N128" s="322"/>
    </row>
    <row r="129" spans="1:14">
      <c r="A129" s="322"/>
      <c r="B129" s="322"/>
      <c r="C129" s="322"/>
      <c r="D129" s="322"/>
      <c r="E129" s="322"/>
      <c r="F129" s="322"/>
      <c r="G129" s="322"/>
      <c r="H129" s="322"/>
      <c r="I129" s="322"/>
      <c r="J129" s="322"/>
      <c r="K129" s="322"/>
      <c r="L129" s="322"/>
      <c r="M129" s="322"/>
      <c r="N129" s="322"/>
    </row>
    <row r="130" spans="1:14">
      <c r="A130" s="322" t="s">
        <v>233</v>
      </c>
      <c r="B130" s="322"/>
      <c r="C130" s="322"/>
      <c r="D130" s="322"/>
      <c r="E130" s="322"/>
      <c r="F130" s="322"/>
      <c r="G130" s="324"/>
      <c r="H130" s="322"/>
      <c r="I130" s="322"/>
      <c r="J130" s="322"/>
      <c r="K130" s="322"/>
      <c r="L130" s="322"/>
      <c r="M130" s="322"/>
      <c r="N130" s="322"/>
    </row>
    <row r="131" spans="1:14">
      <c r="A131" s="312" t="s">
        <v>186</v>
      </c>
    </row>
    <row r="132" spans="1:14" ht="14.25">
      <c r="A132" s="362" t="s">
        <v>234</v>
      </c>
      <c r="B132" s="322"/>
      <c r="C132" s="322"/>
      <c r="D132" s="322"/>
      <c r="E132" s="322"/>
      <c r="F132" s="322"/>
      <c r="G132" s="322"/>
      <c r="H132" s="322"/>
      <c r="I132" s="322"/>
      <c r="J132" s="322"/>
      <c r="K132" s="322"/>
      <c r="L132" s="322"/>
      <c r="M132" s="322"/>
      <c r="N132" s="322"/>
    </row>
    <row r="133" spans="1:14" ht="13.5" thickBot="1">
      <c r="A133" s="322" t="s">
        <v>235</v>
      </c>
      <c r="B133" s="322"/>
      <c r="C133" s="322"/>
      <c r="D133" s="322"/>
      <c r="E133" s="322"/>
      <c r="F133" s="322"/>
      <c r="G133" s="322"/>
      <c r="H133" s="322"/>
      <c r="I133" s="322"/>
      <c r="J133" s="322"/>
      <c r="K133" s="322"/>
      <c r="L133" s="322"/>
      <c r="M133" s="322"/>
      <c r="N133" s="322"/>
    </row>
    <row r="134" spans="1:14">
      <c r="A134" s="322"/>
      <c r="B134" s="426"/>
      <c r="C134" s="427"/>
      <c r="D134" s="427"/>
      <c r="E134" s="427"/>
      <c r="F134" s="427"/>
      <c r="G134" s="427"/>
      <c r="H134" s="427"/>
      <c r="I134" s="427"/>
      <c r="J134" s="427"/>
      <c r="K134" s="427"/>
      <c r="L134" s="427"/>
      <c r="M134" s="428"/>
      <c r="N134" s="322"/>
    </row>
    <row r="135" spans="1:14">
      <c r="A135" s="322"/>
      <c r="B135" s="429"/>
      <c r="C135" s="430"/>
      <c r="D135" s="430"/>
      <c r="E135" s="430"/>
      <c r="F135" s="430"/>
      <c r="G135" s="430"/>
      <c r="H135" s="430"/>
      <c r="I135" s="430"/>
      <c r="J135" s="430"/>
      <c r="K135" s="430"/>
      <c r="L135" s="430"/>
      <c r="M135" s="431"/>
      <c r="N135" s="322"/>
    </row>
    <row r="136" spans="1:14" ht="13.5" thickBot="1">
      <c r="A136" s="322"/>
      <c r="B136" s="432"/>
      <c r="C136" s="433"/>
      <c r="D136" s="433"/>
      <c r="E136" s="433"/>
      <c r="F136" s="433"/>
      <c r="G136" s="433"/>
      <c r="H136" s="433"/>
      <c r="I136" s="433"/>
      <c r="J136" s="433"/>
      <c r="K136" s="433"/>
      <c r="L136" s="433"/>
      <c r="M136" s="434"/>
      <c r="N136" s="322"/>
    </row>
    <row r="137" spans="1:14">
      <c r="A137" s="322"/>
      <c r="B137" s="322"/>
      <c r="C137" s="322"/>
      <c r="D137" s="322"/>
      <c r="E137" s="322"/>
      <c r="F137" s="322"/>
      <c r="G137" s="322"/>
      <c r="H137" s="322"/>
      <c r="I137" s="322"/>
      <c r="J137" s="322"/>
      <c r="K137" s="322"/>
      <c r="L137" s="322"/>
      <c r="M137" s="322"/>
      <c r="N137" s="322"/>
    </row>
    <row r="138" spans="1:14" ht="14.25">
      <c r="A138" s="362" t="s">
        <v>236</v>
      </c>
      <c r="B138" s="322"/>
      <c r="C138" s="322"/>
      <c r="D138" s="322"/>
      <c r="E138" s="322"/>
      <c r="F138" s="322"/>
      <c r="G138" s="323"/>
      <c r="H138" s="323"/>
      <c r="I138" s="323"/>
      <c r="J138" s="323"/>
      <c r="K138" s="323"/>
      <c r="L138" s="322"/>
      <c r="M138" s="322"/>
      <c r="N138" s="322"/>
    </row>
    <row r="139" spans="1:14">
      <c r="A139" s="322" t="s">
        <v>267</v>
      </c>
      <c r="B139" s="322"/>
      <c r="C139" s="322"/>
      <c r="D139" s="322"/>
      <c r="E139" s="322"/>
      <c r="F139" s="322"/>
      <c r="G139" s="322"/>
      <c r="H139" s="322"/>
      <c r="I139" s="322"/>
      <c r="J139" s="322"/>
      <c r="K139" s="322"/>
      <c r="L139" s="322"/>
      <c r="M139" s="322"/>
      <c r="N139" s="322"/>
    </row>
    <row r="140" spans="1:14">
      <c r="A140" s="322"/>
      <c r="B140" s="322"/>
      <c r="C140" s="322"/>
      <c r="D140" s="322"/>
      <c r="E140" s="322"/>
      <c r="F140" s="322"/>
      <c r="G140" s="322"/>
      <c r="H140" s="322"/>
      <c r="I140" s="322"/>
      <c r="J140" s="322"/>
      <c r="K140" s="322"/>
      <c r="L140" s="322"/>
      <c r="M140" s="322"/>
      <c r="N140" s="322"/>
    </row>
    <row r="141" spans="1:14">
      <c r="A141" s="322" t="s">
        <v>237</v>
      </c>
      <c r="B141" s="322"/>
      <c r="C141" s="322"/>
      <c r="D141" s="322"/>
      <c r="E141" s="311" t="s">
        <v>186</v>
      </c>
      <c r="F141" s="322"/>
      <c r="G141" s="369" t="s">
        <v>238</v>
      </c>
      <c r="H141" s="324" t="s">
        <v>186</v>
      </c>
      <c r="I141" s="323" t="s">
        <v>186</v>
      </c>
      <c r="J141" s="322"/>
      <c r="K141" s="322"/>
    </row>
    <row r="142" spans="1:14">
      <c r="A142" s="322"/>
      <c r="B142" s="322"/>
      <c r="C142" s="322"/>
      <c r="D142" s="322"/>
      <c r="E142" s="322"/>
      <c r="F142" s="322"/>
      <c r="G142" s="322"/>
      <c r="H142" s="322"/>
      <c r="I142" s="322"/>
      <c r="J142" s="322"/>
      <c r="K142" s="322"/>
      <c r="L142" s="322"/>
      <c r="M142" s="322"/>
      <c r="N142" s="322"/>
    </row>
    <row r="143" spans="1:14" ht="12.75" customHeight="1">
      <c r="A143" s="401" t="s">
        <v>268</v>
      </c>
      <c r="B143" s="401"/>
      <c r="C143" s="401"/>
      <c r="D143" s="401"/>
      <c r="E143" s="401"/>
      <c r="F143" s="401"/>
      <c r="G143" s="401"/>
      <c r="H143" s="401"/>
      <c r="I143" s="401"/>
      <c r="J143" s="401"/>
      <c r="K143" s="401"/>
      <c r="L143" s="401"/>
      <c r="M143" s="401"/>
      <c r="N143" s="401"/>
    </row>
    <row r="144" spans="1:14">
      <c r="A144" s="401"/>
      <c r="B144" s="401"/>
      <c r="C144" s="401"/>
      <c r="D144" s="401"/>
      <c r="E144" s="401"/>
      <c r="F144" s="401"/>
      <c r="G144" s="401"/>
      <c r="H144" s="401"/>
      <c r="I144" s="401"/>
      <c r="J144" s="401"/>
      <c r="K144" s="401"/>
      <c r="L144" s="401"/>
      <c r="M144" s="401"/>
      <c r="N144" s="401"/>
    </row>
    <row r="145" spans="1:14">
      <c r="A145" s="322"/>
      <c r="B145" s="322"/>
      <c r="C145" s="322"/>
      <c r="D145" s="322"/>
      <c r="E145" s="322"/>
      <c r="F145" s="322"/>
      <c r="G145" s="322"/>
      <c r="H145" s="322"/>
      <c r="I145" s="322"/>
      <c r="J145" s="322"/>
      <c r="K145" s="322"/>
      <c r="L145" s="322"/>
      <c r="M145" s="322"/>
      <c r="N145" s="322"/>
    </row>
    <row r="146" spans="1:14">
      <c r="A146" s="322" t="s">
        <v>237</v>
      </c>
      <c r="B146" s="322"/>
      <c r="C146" s="322"/>
      <c r="D146" s="322"/>
      <c r="E146" s="324" t="s">
        <v>186</v>
      </c>
      <c r="F146" s="322"/>
      <c r="G146" s="369" t="s">
        <v>238</v>
      </c>
      <c r="H146" s="324" t="s">
        <v>186</v>
      </c>
      <c r="I146" s="323"/>
      <c r="J146" s="322"/>
      <c r="K146" s="322"/>
    </row>
    <row r="147" spans="1:14">
      <c r="A147" s="322"/>
      <c r="B147" s="322"/>
      <c r="C147" s="322"/>
      <c r="D147" s="322"/>
      <c r="E147" s="322"/>
      <c r="F147" s="322"/>
      <c r="G147" s="322"/>
      <c r="H147" s="322"/>
      <c r="I147" s="322"/>
      <c r="J147" s="322"/>
      <c r="K147" s="322"/>
      <c r="L147" s="322"/>
      <c r="M147" s="322"/>
      <c r="N147" s="322"/>
    </row>
    <row r="148" spans="1:14" ht="14.25">
      <c r="A148" s="362" t="s">
        <v>239</v>
      </c>
      <c r="B148" s="322"/>
      <c r="C148" s="322"/>
      <c r="D148" s="322"/>
      <c r="E148" s="322"/>
      <c r="F148" s="322"/>
      <c r="G148" s="322"/>
      <c r="H148" s="322"/>
      <c r="I148" s="322"/>
      <c r="J148" s="322"/>
      <c r="K148" s="322"/>
      <c r="L148" s="322"/>
      <c r="M148" s="322"/>
      <c r="N148" s="322"/>
    </row>
    <row r="149" spans="1:14" ht="12.75" customHeight="1">
      <c r="A149" s="534" t="s">
        <v>397</v>
      </c>
      <c r="B149" s="435"/>
      <c r="C149" s="435"/>
      <c r="D149" s="435"/>
      <c r="E149" s="435"/>
      <c r="F149" s="435"/>
      <c r="G149" s="435"/>
      <c r="H149" s="435"/>
      <c r="I149" s="435"/>
      <c r="J149" s="435"/>
      <c r="K149" s="435"/>
      <c r="L149" s="435"/>
      <c r="M149" s="435"/>
      <c r="N149" s="435"/>
    </row>
    <row r="150" spans="1:14">
      <c r="A150" s="534" t="s">
        <v>398</v>
      </c>
      <c r="B150" s="435"/>
      <c r="C150" s="435"/>
      <c r="D150" s="435"/>
      <c r="E150" s="435"/>
      <c r="F150" s="435"/>
      <c r="G150" s="435"/>
      <c r="H150" s="435"/>
      <c r="I150" s="435"/>
      <c r="J150" s="435"/>
      <c r="K150" s="435"/>
      <c r="L150" s="435"/>
      <c r="M150" s="435"/>
      <c r="N150" s="435"/>
    </row>
    <row r="151" spans="1:14">
      <c r="A151" s="322"/>
      <c r="B151" s="322"/>
      <c r="C151" s="322"/>
      <c r="D151" s="322"/>
      <c r="E151" s="322"/>
      <c r="F151" s="322"/>
      <c r="G151" s="322"/>
      <c r="H151" s="322"/>
      <c r="I151" s="322"/>
      <c r="J151" s="322"/>
      <c r="K151" s="322"/>
      <c r="L151" s="322"/>
      <c r="M151" s="322"/>
      <c r="N151" s="322"/>
    </row>
    <row r="152" spans="1:14">
      <c r="A152" s="322" t="s">
        <v>237</v>
      </c>
      <c r="B152" s="322"/>
      <c r="C152" s="322"/>
      <c r="D152" s="322"/>
      <c r="E152" s="324" t="s">
        <v>186</v>
      </c>
      <c r="F152" s="322"/>
      <c r="G152" s="369" t="s">
        <v>238</v>
      </c>
      <c r="H152" s="324"/>
      <c r="I152" s="323"/>
      <c r="J152" s="322"/>
      <c r="K152" s="322"/>
    </row>
    <row r="153" spans="1:14">
      <c r="A153" s="322"/>
      <c r="B153" s="322"/>
      <c r="C153" s="322"/>
      <c r="D153" s="322"/>
      <c r="E153" s="322"/>
      <c r="F153" s="322"/>
      <c r="G153" s="322"/>
      <c r="H153" s="322"/>
      <c r="I153" s="322"/>
      <c r="J153" s="322"/>
      <c r="K153" s="322"/>
      <c r="L153" s="322"/>
      <c r="M153" s="322"/>
      <c r="N153" s="322"/>
    </row>
    <row r="154" spans="1:14" ht="14.25">
      <c r="A154" s="362" t="s">
        <v>240</v>
      </c>
      <c r="B154" s="322"/>
      <c r="C154" s="322"/>
      <c r="D154" s="322"/>
      <c r="E154" s="322"/>
      <c r="F154" s="322"/>
      <c r="G154" s="322"/>
      <c r="H154" s="322"/>
      <c r="I154" s="322"/>
      <c r="J154" s="322"/>
      <c r="K154" s="322"/>
      <c r="L154" s="322"/>
      <c r="M154" s="322"/>
      <c r="N154" s="322"/>
    </row>
    <row r="155" spans="1:14" ht="12.75" customHeight="1">
      <c r="A155" s="534" t="s">
        <v>399</v>
      </c>
      <c r="B155" s="534"/>
      <c r="C155" s="534"/>
      <c r="D155" s="534"/>
      <c r="E155" s="534"/>
      <c r="F155" s="534"/>
      <c r="G155" s="534"/>
      <c r="H155" s="534"/>
      <c r="I155" s="534"/>
      <c r="J155" s="534"/>
      <c r="K155" s="534"/>
      <c r="L155" s="534"/>
      <c r="M155" s="534"/>
      <c r="N155" s="534"/>
    </row>
    <row r="156" spans="1:14">
      <c r="A156" s="534" t="s">
        <v>400</v>
      </c>
      <c r="B156" s="534"/>
      <c r="C156" s="534"/>
      <c r="D156" s="534"/>
      <c r="E156" s="534"/>
      <c r="F156" s="534"/>
      <c r="G156" s="534"/>
      <c r="H156" s="534"/>
      <c r="I156" s="534"/>
      <c r="J156" s="534"/>
      <c r="K156" s="534"/>
      <c r="L156" s="534"/>
      <c r="M156" s="534"/>
      <c r="N156" s="534"/>
    </row>
    <row r="157" spans="1:14">
      <c r="A157" s="322"/>
      <c r="B157" s="322"/>
      <c r="C157" s="322"/>
      <c r="D157" s="322"/>
      <c r="E157" s="322"/>
      <c r="F157" s="322"/>
      <c r="G157" s="322"/>
      <c r="H157" s="322"/>
      <c r="I157" s="322"/>
      <c r="J157" s="322"/>
      <c r="K157" s="322"/>
      <c r="L157" s="322"/>
      <c r="M157" s="322"/>
      <c r="N157" s="322"/>
    </row>
    <row r="158" spans="1:14">
      <c r="A158" s="322" t="s">
        <v>237</v>
      </c>
      <c r="B158" s="322"/>
      <c r="C158" s="322"/>
      <c r="D158" s="322"/>
      <c r="E158" s="311"/>
      <c r="F158" s="322"/>
      <c r="G158" s="369" t="s">
        <v>238</v>
      </c>
      <c r="H158" s="324"/>
      <c r="I158" s="323"/>
      <c r="J158" s="322"/>
      <c r="K158" s="322"/>
    </row>
    <row r="159" spans="1:14">
      <c r="A159" s="322" t="s">
        <v>237</v>
      </c>
      <c r="B159" s="322"/>
      <c r="C159" s="322"/>
      <c r="D159" s="322"/>
      <c r="E159" s="311"/>
      <c r="F159" s="322"/>
      <c r="G159" s="369" t="s">
        <v>238</v>
      </c>
      <c r="H159" s="324"/>
      <c r="I159" s="323"/>
      <c r="J159" s="322"/>
      <c r="K159" s="322"/>
    </row>
    <row r="160" spans="1:14">
      <c r="A160" s="322" t="s">
        <v>237</v>
      </c>
      <c r="B160" s="322"/>
      <c r="C160" s="322"/>
      <c r="D160" s="322"/>
      <c r="E160" s="311"/>
      <c r="F160" s="322"/>
      <c r="G160" s="369" t="s">
        <v>238</v>
      </c>
      <c r="H160" s="324"/>
      <c r="I160" s="323"/>
      <c r="J160" s="322"/>
      <c r="K160" s="322"/>
    </row>
    <row r="161" spans="1:14">
      <c r="A161" s="322"/>
      <c r="B161" s="322"/>
      <c r="C161" s="322"/>
      <c r="D161" s="322"/>
      <c r="E161" s="322"/>
      <c r="F161" s="322"/>
      <c r="G161" s="322"/>
      <c r="H161" s="322"/>
      <c r="I161" s="322"/>
      <c r="J161" s="322"/>
      <c r="K161" s="322"/>
      <c r="L161" s="322"/>
      <c r="M161" s="322"/>
      <c r="N161" s="322"/>
    </row>
    <row r="162" spans="1:14" ht="14.25">
      <c r="A162" s="362" t="s">
        <v>241</v>
      </c>
      <c r="B162" s="322"/>
      <c r="C162" s="322"/>
      <c r="D162" s="322"/>
      <c r="E162" s="322"/>
      <c r="F162" s="322"/>
      <c r="G162" s="322"/>
      <c r="H162" s="322"/>
      <c r="I162" s="322"/>
      <c r="J162" s="322"/>
      <c r="K162" s="322"/>
      <c r="L162" s="322"/>
      <c r="M162" s="322"/>
      <c r="N162" s="322"/>
    </row>
    <row r="163" spans="1:14" ht="12.75" customHeight="1">
      <c r="A163" s="534" t="s">
        <v>401</v>
      </c>
      <c r="B163" s="534"/>
      <c r="C163" s="534"/>
      <c r="D163" s="534"/>
      <c r="E163" s="534"/>
      <c r="F163" s="534"/>
      <c r="G163" s="534"/>
      <c r="H163" s="534"/>
      <c r="I163" s="534"/>
      <c r="J163" s="534"/>
      <c r="K163" s="534"/>
      <c r="L163" s="534"/>
      <c r="M163" s="534"/>
      <c r="N163" s="534"/>
    </row>
    <row r="164" spans="1:14">
      <c r="A164" s="534" t="s">
        <v>402</v>
      </c>
      <c r="B164" s="534"/>
      <c r="C164" s="534"/>
      <c r="D164" s="534"/>
      <c r="E164" s="534"/>
      <c r="F164" s="534"/>
      <c r="G164" s="534"/>
      <c r="H164" s="534"/>
      <c r="I164" s="534"/>
      <c r="J164" s="534"/>
      <c r="K164" s="534"/>
      <c r="L164" s="534"/>
      <c r="M164" s="534"/>
      <c r="N164" s="534"/>
    </row>
    <row r="165" spans="1:14">
      <c r="A165" s="322"/>
      <c r="B165" s="322"/>
      <c r="C165" s="322"/>
      <c r="D165" s="322"/>
      <c r="E165" s="322"/>
      <c r="F165" s="322"/>
      <c r="G165" s="322"/>
      <c r="H165" s="322"/>
      <c r="I165" s="322"/>
      <c r="J165" s="322"/>
      <c r="K165" s="322"/>
      <c r="L165" s="322"/>
      <c r="M165" s="322"/>
      <c r="N165" s="322"/>
    </row>
    <row r="166" spans="1:14">
      <c r="A166" s="322" t="s">
        <v>237</v>
      </c>
      <c r="B166" s="322"/>
      <c r="C166" s="322"/>
      <c r="D166" s="322"/>
      <c r="E166" s="311"/>
      <c r="F166" s="322"/>
      <c r="G166" s="369" t="s">
        <v>238</v>
      </c>
      <c r="H166" s="324"/>
      <c r="I166" s="323"/>
      <c r="J166" s="322"/>
      <c r="K166" s="322"/>
    </row>
    <row r="167" spans="1:14">
      <c r="A167" s="322"/>
      <c r="B167" s="322"/>
      <c r="C167" s="322"/>
      <c r="D167" s="322"/>
      <c r="E167" s="322"/>
      <c r="F167" s="322"/>
      <c r="G167" s="322"/>
      <c r="H167" s="322"/>
      <c r="I167" s="322"/>
      <c r="J167" s="322"/>
      <c r="K167" s="322"/>
      <c r="L167" s="322"/>
      <c r="M167" s="322"/>
      <c r="N167" s="322"/>
    </row>
    <row r="168" spans="1:14" ht="13.5" thickBot="1">
      <c r="A168" s="322" t="s">
        <v>242</v>
      </c>
      <c r="B168" s="322"/>
      <c r="C168" s="322"/>
      <c r="D168" s="322"/>
      <c r="E168" s="322"/>
      <c r="F168" s="322"/>
      <c r="G168" s="322"/>
      <c r="H168" s="322"/>
      <c r="I168" s="322"/>
      <c r="J168" s="322"/>
      <c r="K168" s="322"/>
      <c r="L168" s="322"/>
      <c r="M168" s="322"/>
      <c r="N168" s="322"/>
    </row>
    <row r="169" spans="1:14">
      <c r="A169" s="322"/>
      <c r="B169" s="426"/>
      <c r="C169" s="427"/>
      <c r="D169" s="427"/>
      <c r="E169" s="427"/>
      <c r="F169" s="427"/>
      <c r="G169" s="427"/>
      <c r="H169" s="427"/>
      <c r="I169" s="427"/>
      <c r="J169" s="427"/>
      <c r="K169" s="427"/>
      <c r="L169" s="427"/>
      <c r="M169" s="428"/>
      <c r="N169" s="322"/>
    </row>
    <row r="170" spans="1:14">
      <c r="A170" s="322"/>
      <c r="B170" s="429"/>
      <c r="C170" s="430"/>
      <c r="D170" s="430"/>
      <c r="E170" s="430"/>
      <c r="F170" s="430"/>
      <c r="G170" s="430"/>
      <c r="H170" s="430"/>
      <c r="I170" s="430"/>
      <c r="J170" s="430"/>
      <c r="K170" s="430"/>
      <c r="L170" s="430"/>
      <c r="M170" s="431"/>
      <c r="N170" s="322"/>
    </row>
    <row r="171" spans="1:14">
      <c r="A171" s="322"/>
      <c r="B171" s="429"/>
      <c r="C171" s="430"/>
      <c r="D171" s="430"/>
      <c r="E171" s="430"/>
      <c r="F171" s="430"/>
      <c r="G171" s="430"/>
      <c r="H171" s="430"/>
      <c r="I171" s="430"/>
      <c r="J171" s="430"/>
      <c r="K171" s="430"/>
      <c r="L171" s="430"/>
      <c r="M171" s="431"/>
      <c r="N171" s="322"/>
    </row>
    <row r="172" spans="1:14">
      <c r="A172" s="322"/>
      <c r="B172" s="429"/>
      <c r="C172" s="430"/>
      <c r="D172" s="430"/>
      <c r="E172" s="430"/>
      <c r="F172" s="430"/>
      <c r="G172" s="430"/>
      <c r="H172" s="430"/>
      <c r="I172" s="430"/>
      <c r="J172" s="430"/>
      <c r="K172" s="430"/>
      <c r="L172" s="430"/>
      <c r="M172" s="431"/>
      <c r="N172" s="322"/>
    </row>
    <row r="173" spans="1:14">
      <c r="A173" s="322"/>
      <c r="B173" s="429"/>
      <c r="C173" s="430"/>
      <c r="D173" s="430"/>
      <c r="E173" s="430"/>
      <c r="F173" s="430"/>
      <c r="G173" s="430"/>
      <c r="H173" s="430"/>
      <c r="I173" s="430"/>
      <c r="J173" s="430"/>
      <c r="K173" s="430"/>
      <c r="L173" s="430"/>
      <c r="M173" s="431"/>
      <c r="N173" s="322"/>
    </row>
    <row r="174" spans="1:14" ht="13.5" thickBot="1">
      <c r="A174" s="322"/>
      <c r="B174" s="432"/>
      <c r="C174" s="433"/>
      <c r="D174" s="433"/>
      <c r="E174" s="433"/>
      <c r="F174" s="433"/>
      <c r="G174" s="433"/>
      <c r="H174" s="433"/>
      <c r="I174" s="433"/>
      <c r="J174" s="433"/>
      <c r="K174" s="433"/>
      <c r="L174" s="433"/>
      <c r="M174" s="434"/>
      <c r="N174" s="322"/>
    </row>
    <row r="175" spans="1:14">
      <c r="A175" s="322"/>
      <c r="B175" s="322"/>
      <c r="C175" s="322"/>
      <c r="D175" s="322"/>
      <c r="E175" s="322"/>
      <c r="F175" s="322"/>
      <c r="G175" s="322"/>
      <c r="H175" s="322"/>
      <c r="I175" s="322"/>
      <c r="J175" s="322"/>
      <c r="K175" s="322"/>
      <c r="L175" s="322"/>
      <c r="M175" s="322"/>
      <c r="N175" s="322"/>
    </row>
    <row r="176" spans="1:14">
      <c r="A176" s="322"/>
      <c r="B176" s="322"/>
      <c r="C176" s="322"/>
      <c r="D176" s="322"/>
      <c r="E176" s="322"/>
      <c r="F176" s="322"/>
      <c r="G176" s="322"/>
      <c r="H176" s="322"/>
      <c r="I176" s="322"/>
      <c r="J176" s="322"/>
      <c r="K176" s="322"/>
      <c r="L176" s="322"/>
      <c r="M176" s="322"/>
      <c r="N176" s="322"/>
    </row>
    <row r="177" spans="1:14" ht="14.25">
      <c r="A177" s="366" t="s">
        <v>243</v>
      </c>
      <c r="B177" s="322"/>
      <c r="C177" s="322"/>
      <c r="D177" s="322"/>
      <c r="E177" s="322"/>
      <c r="F177" s="322"/>
      <c r="G177" s="322"/>
      <c r="H177" s="322"/>
      <c r="I177" s="322"/>
      <c r="J177" s="322"/>
      <c r="K177" s="322"/>
      <c r="L177" s="322"/>
      <c r="M177" s="322"/>
      <c r="N177" s="322"/>
    </row>
    <row r="178" spans="1:14" ht="14.25">
      <c r="A178" s="366"/>
      <c r="B178" s="322"/>
      <c r="C178" s="322"/>
      <c r="D178" s="322"/>
      <c r="E178" s="322"/>
      <c r="F178" s="322"/>
      <c r="G178" s="322"/>
      <c r="H178" s="322"/>
      <c r="I178" s="322"/>
      <c r="J178" s="322"/>
      <c r="K178" s="322"/>
      <c r="L178" s="322"/>
      <c r="M178" s="322"/>
      <c r="N178" s="322"/>
    </row>
    <row r="179" spans="1:14">
      <c r="A179" s="322" t="s">
        <v>244</v>
      </c>
      <c r="B179" s="322"/>
      <c r="C179" s="322"/>
      <c r="D179" s="323"/>
      <c r="E179" s="380"/>
      <c r="F179" s="380"/>
      <c r="G179" s="323"/>
      <c r="H179" s="323"/>
      <c r="I179" s="322" t="s">
        <v>194</v>
      </c>
      <c r="J179" s="380"/>
      <c r="K179" s="380"/>
      <c r="L179" s="380"/>
      <c r="M179" s="322"/>
      <c r="N179" s="322"/>
    </row>
    <row r="180" spans="1:14">
      <c r="A180" s="322"/>
      <c r="B180" s="322"/>
      <c r="C180" s="322"/>
      <c r="D180" s="322"/>
      <c r="E180" s="322"/>
      <c r="F180" s="322"/>
      <c r="G180" s="323"/>
      <c r="H180" s="322"/>
      <c r="I180" s="322"/>
      <c r="J180" s="322"/>
      <c r="K180" s="322"/>
      <c r="L180" s="322"/>
      <c r="M180" s="322"/>
      <c r="N180" s="322"/>
    </row>
    <row r="181" spans="1:14">
      <c r="A181" s="322" t="s">
        <v>245</v>
      </c>
      <c r="B181" s="322"/>
      <c r="C181" s="322"/>
      <c r="D181" s="323"/>
      <c r="E181" s="383"/>
      <c r="F181" s="381"/>
      <c r="G181" s="323"/>
      <c r="H181" s="322"/>
      <c r="I181" s="322" t="s">
        <v>246</v>
      </c>
      <c r="J181" s="380"/>
      <c r="K181" s="380"/>
      <c r="L181" s="380"/>
      <c r="M181" s="322"/>
      <c r="N181" s="322"/>
    </row>
    <row r="182" spans="1:14">
      <c r="A182" s="322"/>
      <c r="B182" s="322"/>
      <c r="C182" s="322"/>
      <c r="D182" s="322"/>
      <c r="E182" s="322"/>
      <c r="F182" s="322"/>
      <c r="G182" s="322"/>
      <c r="H182" s="322"/>
      <c r="I182" s="322"/>
      <c r="J182" s="322"/>
      <c r="K182" s="322"/>
      <c r="L182" s="322"/>
      <c r="M182" s="322"/>
      <c r="N182" s="322"/>
    </row>
    <row r="183" spans="1:14">
      <c r="A183" s="322"/>
      <c r="B183" s="322"/>
      <c r="C183" s="322"/>
      <c r="D183" s="322"/>
      <c r="E183" s="322"/>
      <c r="F183" s="322"/>
      <c r="G183" s="322"/>
      <c r="H183" s="322"/>
      <c r="I183" s="322"/>
      <c r="J183" s="322"/>
      <c r="K183" s="322"/>
      <c r="L183" s="322"/>
      <c r="M183" s="322"/>
      <c r="N183" s="322"/>
    </row>
    <row r="184" spans="1:14">
      <c r="A184" s="322"/>
      <c r="B184" s="322"/>
      <c r="C184" s="322"/>
      <c r="D184" s="322"/>
      <c r="E184" s="322"/>
      <c r="F184" s="322"/>
      <c r="G184" s="322"/>
      <c r="H184" s="322"/>
      <c r="I184" s="322"/>
      <c r="J184" s="322"/>
      <c r="K184" s="322"/>
      <c r="L184" s="322"/>
      <c r="M184" s="322"/>
      <c r="N184" s="322"/>
    </row>
    <row r="185" spans="1:14" ht="14.25">
      <c r="A185" s="366" t="s">
        <v>43</v>
      </c>
      <c r="B185" s="322"/>
      <c r="C185" s="322"/>
      <c r="D185" s="322"/>
      <c r="E185" s="322"/>
      <c r="F185" s="322"/>
      <c r="G185" s="322"/>
      <c r="H185" s="322"/>
      <c r="I185" s="322"/>
      <c r="J185" s="322"/>
      <c r="K185" s="322"/>
      <c r="L185" s="322"/>
      <c r="M185" s="322"/>
      <c r="N185" s="322"/>
    </row>
    <row r="186" spans="1:14" ht="14.25">
      <c r="A186" s="366"/>
      <c r="B186" s="322"/>
      <c r="C186" s="322"/>
      <c r="D186" s="322"/>
      <c r="E186" s="322"/>
      <c r="F186" s="322"/>
      <c r="G186" s="322"/>
      <c r="H186" s="322"/>
      <c r="I186" s="322"/>
      <c r="J186" s="322"/>
      <c r="K186" s="322"/>
      <c r="L186" s="322"/>
      <c r="M186" s="322"/>
      <c r="N186" s="322"/>
    </row>
    <row r="187" spans="1:14">
      <c r="A187" s="322" t="s">
        <v>269</v>
      </c>
      <c r="B187" s="322"/>
      <c r="C187" s="322"/>
      <c r="D187" s="322"/>
      <c r="E187" s="322"/>
      <c r="F187" s="322"/>
      <c r="G187" s="322"/>
      <c r="H187" s="322"/>
      <c r="I187" s="322"/>
      <c r="J187" s="322"/>
      <c r="K187" s="322"/>
      <c r="L187" s="322"/>
      <c r="M187" s="322"/>
      <c r="N187" s="322"/>
    </row>
    <row r="188" spans="1:14">
      <c r="A188" s="322"/>
      <c r="B188" s="322"/>
      <c r="C188" s="322"/>
      <c r="D188" s="322"/>
      <c r="E188" s="322"/>
      <c r="F188" s="322"/>
      <c r="G188" s="322"/>
      <c r="H188" s="322"/>
      <c r="I188" s="322"/>
      <c r="J188" s="322"/>
      <c r="K188" s="322"/>
      <c r="L188" s="322"/>
      <c r="M188" s="322"/>
      <c r="N188" s="322"/>
    </row>
    <row r="189" spans="1:14">
      <c r="A189" s="322" t="s">
        <v>35</v>
      </c>
      <c r="B189" s="322"/>
      <c r="C189" s="322"/>
      <c r="D189" s="322"/>
      <c r="E189" s="323"/>
      <c r="F189" s="323"/>
      <c r="G189" s="400"/>
      <c r="H189" s="400"/>
      <c r="I189" s="400"/>
      <c r="J189" s="400"/>
      <c r="K189" s="323"/>
      <c r="L189" s="322" t="s">
        <v>39</v>
      </c>
      <c r="M189" s="400"/>
      <c r="N189" s="400"/>
    </row>
    <row r="190" spans="1:14">
      <c r="A190" s="322"/>
      <c r="B190" s="322"/>
      <c r="C190" s="322"/>
      <c r="D190" s="322"/>
      <c r="E190" s="322"/>
      <c r="F190" s="322"/>
      <c r="G190" s="322"/>
      <c r="H190" s="322"/>
      <c r="I190" s="322"/>
      <c r="J190" s="322"/>
      <c r="K190" s="323"/>
      <c r="L190" s="323"/>
      <c r="M190" s="322"/>
      <c r="N190" s="322"/>
    </row>
    <row r="191" spans="1:14">
      <c r="A191" s="322" t="s">
        <v>44</v>
      </c>
      <c r="B191" s="322"/>
      <c r="C191" s="322"/>
      <c r="D191" s="322"/>
      <c r="E191" s="323"/>
      <c r="F191" s="323"/>
      <c r="G191" s="400"/>
      <c r="H191" s="400"/>
      <c r="I191" s="400"/>
      <c r="J191" s="400"/>
      <c r="K191" s="323"/>
      <c r="L191" s="322" t="s">
        <v>39</v>
      </c>
      <c r="M191" s="400"/>
      <c r="N191" s="400"/>
    </row>
    <row r="192" spans="1:14">
      <c r="A192" s="370" t="s">
        <v>36</v>
      </c>
      <c r="B192" s="322"/>
      <c r="C192" s="322"/>
      <c r="D192" s="322"/>
      <c r="E192" s="322"/>
      <c r="F192" s="322"/>
      <c r="G192" s="322"/>
      <c r="H192" s="322"/>
      <c r="I192" s="322"/>
      <c r="J192" s="322"/>
      <c r="K192" s="322"/>
      <c r="L192" s="322"/>
      <c r="M192" s="322"/>
      <c r="N192" s="322"/>
    </row>
    <row r="193" spans="1:14">
      <c r="A193" s="322"/>
      <c r="B193" s="322"/>
      <c r="C193" s="322"/>
      <c r="D193" s="322"/>
      <c r="E193" s="322"/>
      <c r="F193" s="322"/>
      <c r="G193" s="322"/>
      <c r="H193" s="322"/>
      <c r="I193" s="322"/>
      <c r="J193" s="322"/>
      <c r="K193" s="322"/>
      <c r="L193" s="322"/>
      <c r="M193" s="322"/>
      <c r="N193" s="322"/>
    </row>
  </sheetData>
  <mergeCells count="8">
    <mergeCell ref="A30:M30"/>
    <mergeCell ref="A29:M29"/>
    <mergeCell ref="C94:E94"/>
    <mergeCell ref="G191:J191"/>
    <mergeCell ref="M189:N189"/>
    <mergeCell ref="M191:N191"/>
    <mergeCell ref="G189:J189"/>
    <mergeCell ref="A143:N144"/>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2" r:id="rId4" name="Option Button 2">
              <controlPr defaultSize="0" autoFill="0" autoLine="0" autoPict="0">
                <anchor moveWithCells="1">
                  <from>
                    <xdr:col>6</xdr:col>
                    <xdr:colOff>219075</xdr:colOff>
                    <xdr:row>73</xdr:row>
                    <xdr:rowOff>9525</xdr:rowOff>
                  </from>
                  <to>
                    <xdr:col>7</xdr:col>
                    <xdr:colOff>114300</xdr:colOff>
                    <xdr:row>74</xdr:row>
                    <xdr:rowOff>38100</xdr:rowOff>
                  </to>
                </anchor>
              </controlPr>
            </control>
          </mc:Choice>
        </mc:AlternateContent>
        <mc:AlternateContent xmlns:mc="http://schemas.openxmlformats.org/markup-compatibility/2006">
          <mc:Choice Requires="x14">
            <control shapeId="25603" r:id="rId5" name="Option Button 3">
              <controlPr defaultSize="0" autoFill="0" autoLine="0" autoPict="0">
                <anchor moveWithCells="1">
                  <from>
                    <xdr:col>9</xdr:col>
                    <xdr:colOff>276225</xdr:colOff>
                    <xdr:row>73</xdr:row>
                    <xdr:rowOff>0</xdr:rowOff>
                  </from>
                  <to>
                    <xdr:col>10</xdr:col>
                    <xdr:colOff>19050</xdr:colOff>
                    <xdr:row>74</xdr:row>
                    <xdr:rowOff>28575</xdr:rowOff>
                  </to>
                </anchor>
              </controlPr>
            </control>
          </mc:Choice>
        </mc:AlternateContent>
        <mc:AlternateContent xmlns:mc="http://schemas.openxmlformats.org/markup-compatibility/2006">
          <mc:Choice Requires="x14">
            <control shapeId="25605" r:id="rId6" name="Option Button 5">
              <controlPr defaultSize="0" autoFill="0" autoLine="0" autoPict="0">
                <anchor moveWithCells="1">
                  <from>
                    <xdr:col>6</xdr:col>
                    <xdr:colOff>219075</xdr:colOff>
                    <xdr:row>76</xdr:row>
                    <xdr:rowOff>0</xdr:rowOff>
                  </from>
                  <to>
                    <xdr:col>7</xdr:col>
                    <xdr:colOff>114300</xdr:colOff>
                    <xdr:row>77</xdr:row>
                    <xdr:rowOff>19050</xdr:rowOff>
                  </to>
                </anchor>
              </controlPr>
            </control>
          </mc:Choice>
        </mc:AlternateContent>
        <mc:AlternateContent xmlns:mc="http://schemas.openxmlformats.org/markup-compatibility/2006">
          <mc:Choice Requires="x14">
            <control shapeId="25606" r:id="rId7" name="Option Button 6">
              <controlPr defaultSize="0" autoFill="0" autoLine="0" autoPict="0">
                <anchor moveWithCells="1">
                  <from>
                    <xdr:col>9</xdr:col>
                    <xdr:colOff>276225</xdr:colOff>
                    <xdr:row>76</xdr:row>
                    <xdr:rowOff>9525</xdr:rowOff>
                  </from>
                  <to>
                    <xdr:col>10</xdr:col>
                    <xdr:colOff>19050</xdr:colOff>
                    <xdr:row>77</xdr:row>
                    <xdr:rowOff>28575</xdr:rowOff>
                  </to>
                </anchor>
              </controlPr>
            </control>
          </mc:Choice>
        </mc:AlternateContent>
        <mc:AlternateContent xmlns:mc="http://schemas.openxmlformats.org/markup-compatibility/2006">
          <mc:Choice Requires="x14">
            <control shapeId="25607" r:id="rId8" name="Option Button 7">
              <controlPr defaultSize="0" autoFill="0" autoLine="0" autoPict="0">
                <anchor moveWithCells="1">
                  <from>
                    <xdr:col>3</xdr:col>
                    <xdr:colOff>19050</xdr:colOff>
                    <xdr:row>121</xdr:row>
                    <xdr:rowOff>0</xdr:rowOff>
                  </from>
                  <to>
                    <xdr:col>4</xdr:col>
                    <xdr:colOff>971550</xdr:colOff>
                    <xdr:row>122</xdr:row>
                    <xdr:rowOff>9525</xdr:rowOff>
                  </to>
                </anchor>
              </controlPr>
            </control>
          </mc:Choice>
        </mc:AlternateContent>
        <mc:AlternateContent xmlns:mc="http://schemas.openxmlformats.org/markup-compatibility/2006">
          <mc:Choice Requires="x14">
            <control shapeId="25608" r:id="rId9" name="Option Button 8">
              <controlPr defaultSize="0" autoFill="0" autoLine="0" autoPict="0">
                <anchor moveWithCells="1">
                  <from>
                    <xdr:col>5</xdr:col>
                    <xdr:colOff>504825</xdr:colOff>
                    <xdr:row>121</xdr:row>
                    <xdr:rowOff>0</xdr:rowOff>
                  </from>
                  <to>
                    <xdr:col>7</xdr:col>
                    <xdr:colOff>381000</xdr:colOff>
                    <xdr:row>122</xdr:row>
                    <xdr:rowOff>19050</xdr:rowOff>
                  </to>
                </anchor>
              </controlPr>
            </control>
          </mc:Choice>
        </mc:AlternateContent>
        <mc:AlternateContent xmlns:mc="http://schemas.openxmlformats.org/markup-compatibility/2006">
          <mc:Choice Requires="x14">
            <control shapeId="25609" r:id="rId10" name="Option Button 9">
              <controlPr defaultSize="0" autoFill="0" autoLine="0" autoPict="0">
                <anchor moveWithCells="1">
                  <from>
                    <xdr:col>8</xdr:col>
                    <xdr:colOff>590550</xdr:colOff>
                    <xdr:row>121</xdr:row>
                    <xdr:rowOff>0</xdr:rowOff>
                  </from>
                  <to>
                    <xdr:col>9</xdr:col>
                    <xdr:colOff>152400</xdr:colOff>
                    <xdr:row>122</xdr:row>
                    <xdr:rowOff>19050</xdr:rowOff>
                  </to>
                </anchor>
              </controlPr>
            </control>
          </mc:Choice>
        </mc:AlternateContent>
        <mc:AlternateContent xmlns:mc="http://schemas.openxmlformats.org/markup-compatibility/2006">
          <mc:Choice Requires="x14">
            <control shapeId="25611" r:id="rId11" name="Option Button 11">
              <controlPr defaultSize="0" autoFill="0" autoLine="0" autoPict="0">
                <anchor moveWithCells="1">
                  <from>
                    <xdr:col>6</xdr:col>
                    <xdr:colOff>219075</xdr:colOff>
                    <xdr:row>131</xdr:row>
                    <xdr:rowOff>0</xdr:rowOff>
                  </from>
                  <to>
                    <xdr:col>7</xdr:col>
                    <xdr:colOff>114300</xdr:colOff>
                    <xdr:row>132</xdr:row>
                    <xdr:rowOff>19050</xdr:rowOff>
                  </to>
                </anchor>
              </controlPr>
            </control>
          </mc:Choice>
        </mc:AlternateContent>
        <mc:AlternateContent xmlns:mc="http://schemas.openxmlformats.org/markup-compatibility/2006">
          <mc:Choice Requires="x14">
            <control shapeId="25612" r:id="rId12" name="Option Button 12">
              <controlPr defaultSize="0" autoFill="0" autoLine="0" autoPict="0">
                <anchor moveWithCells="1">
                  <from>
                    <xdr:col>9</xdr:col>
                    <xdr:colOff>276225</xdr:colOff>
                    <xdr:row>131</xdr:row>
                    <xdr:rowOff>0</xdr:rowOff>
                  </from>
                  <to>
                    <xdr:col>10</xdr:col>
                    <xdr:colOff>19050</xdr:colOff>
                    <xdr:row>132</xdr:row>
                    <xdr:rowOff>19050</xdr:rowOff>
                  </to>
                </anchor>
              </controlPr>
            </control>
          </mc:Choice>
        </mc:AlternateContent>
        <mc:AlternateContent xmlns:mc="http://schemas.openxmlformats.org/markup-compatibility/2006">
          <mc:Choice Requires="x14">
            <control shapeId="25614" r:id="rId13" name="Option Button 14">
              <controlPr defaultSize="0" autoFill="0" autoLine="0" autoPict="0">
                <anchor moveWithCells="1">
                  <from>
                    <xdr:col>6</xdr:col>
                    <xdr:colOff>219075</xdr:colOff>
                    <xdr:row>193</xdr:row>
                    <xdr:rowOff>0</xdr:rowOff>
                  </from>
                  <to>
                    <xdr:col>8</xdr:col>
                    <xdr:colOff>0</xdr:colOff>
                    <xdr:row>194</xdr:row>
                    <xdr:rowOff>38100</xdr:rowOff>
                  </to>
                </anchor>
              </controlPr>
            </control>
          </mc:Choice>
        </mc:AlternateContent>
        <mc:AlternateContent xmlns:mc="http://schemas.openxmlformats.org/markup-compatibility/2006">
          <mc:Choice Requires="x14">
            <control shapeId="25615" r:id="rId14" name="Option Button 15">
              <controlPr defaultSize="0" autoFill="0" autoLine="0" autoPict="0">
                <anchor moveWithCells="1">
                  <from>
                    <xdr:col>8</xdr:col>
                    <xdr:colOff>428625</xdr:colOff>
                    <xdr:row>193</xdr:row>
                    <xdr:rowOff>0</xdr:rowOff>
                  </from>
                  <to>
                    <xdr:col>9</xdr:col>
                    <xdr:colOff>152400</xdr:colOff>
                    <xdr:row>194</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K53"/>
  <sheetViews>
    <sheetView showGridLines="0" workbookViewId="0"/>
  </sheetViews>
  <sheetFormatPr defaultRowHeight="12.75"/>
  <cols>
    <col min="1" max="10" width="9.140625" style="322"/>
    <col min="11" max="11" width="9.140625" style="280"/>
    <col min="12" max="16384" width="9.140625" style="322"/>
  </cols>
  <sheetData>
    <row r="1" spans="1:11" s="415" customFormat="1" ht="27">
      <c r="A1" s="413" t="s">
        <v>26</v>
      </c>
      <c r="B1" s="414"/>
      <c r="C1" s="414"/>
      <c r="D1" s="414"/>
      <c r="E1" s="414"/>
      <c r="F1" s="414"/>
      <c r="G1" s="414"/>
      <c r="H1" s="414"/>
      <c r="I1" s="414"/>
      <c r="K1" s="442"/>
    </row>
    <row r="2" spans="1:11" s="415" customFormat="1" ht="15">
      <c r="A2" s="416" t="s">
        <v>349</v>
      </c>
      <c r="B2" s="414"/>
      <c r="C2" s="414"/>
      <c r="D2" s="414"/>
      <c r="E2" s="414"/>
      <c r="F2" s="414"/>
      <c r="G2" s="414"/>
      <c r="H2" s="414"/>
      <c r="I2" s="414"/>
      <c r="K2" s="442"/>
    </row>
    <row r="3" spans="1:11">
      <c r="A3" s="73"/>
    </row>
    <row r="4" spans="1:11">
      <c r="A4" s="441" t="s">
        <v>350</v>
      </c>
    </row>
    <row r="5" spans="1:11">
      <c r="A5" s="73" t="s">
        <v>362</v>
      </c>
    </row>
    <row r="6" spans="1:11">
      <c r="A6" s="73" t="s">
        <v>363</v>
      </c>
    </row>
    <row r="7" spans="1:11">
      <c r="A7" s="73" t="s">
        <v>364</v>
      </c>
    </row>
    <row r="8" spans="1:11">
      <c r="A8" s="73" t="s">
        <v>365</v>
      </c>
    </row>
    <row r="9" spans="1:11">
      <c r="A9" s="73" t="s">
        <v>366</v>
      </c>
    </row>
    <row r="10" spans="1:11">
      <c r="A10" s="73" t="s">
        <v>367</v>
      </c>
    </row>
    <row r="11" spans="1:11">
      <c r="A11" s="73" t="s">
        <v>368</v>
      </c>
    </row>
    <row r="12" spans="1:11">
      <c r="A12" s="73"/>
    </row>
    <row r="13" spans="1:11">
      <c r="A13" s="441" t="s">
        <v>351</v>
      </c>
    </row>
    <row r="14" spans="1:11">
      <c r="A14" s="73" t="s">
        <v>369</v>
      </c>
    </row>
    <row r="15" spans="1:11">
      <c r="A15" s="73" t="s">
        <v>370</v>
      </c>
    </row>
    <row r="16" spans="1:11">
      <c r="A16" s="73" t="s">
        <v>371</v>
      </c>
    </row>
    <row r="17" spans="1:1">
      <c r="A17" s="441"/>
    </row>
    <row r="18" spans="1:1">
      <c r="A18" s="441" t="s">
        <v>352</v>
      </c>
    </row>
    <row r="19" spans="1:1">
      <c r="A19" s="73" t="s">
        <v>372</v>
      </c>
    </row>
    <row r="20" spans="1:1">
      <c r="A20" s="73" t="s">
        <v>373</v>
      </c>
    </row>
    <row r="21" spans="1:1">
      <c r="A21" s="73" t="s">
        <v>374</v>
      </c>
    </row>
    <row r="22" spans="1:1">
      <c r="A22" s="73" t="s">
        <v>375</v>
      </c>
    </row>
    <row r="23" spans="1:1">
      <c r="A23" s="73"/>
    </row>
    <row r="24" spans="1:1">
      <c r="A24" s="73" t="s">
        <v>376</v>
      </c>
    </row>
    <row r="25" spans="1:1">
      <c r="A25" s="73" t="s">
        <v>377</v>
      </c>
    </row>
    <row r="26" spans="1:1">
      <c r="A26" s="73" t="s">
        <v>378</v>
      </c>
    </row>
    <row r="27" spans="1:1">
      <c r="A27" s="73" t="s">
        <v>379</v>
      </c>
    </row>
    <row r="28" spans="1:1">
      <c r="A28" s="73" t="s">
        <v>380</v>
      </c>
    </row>
    <row r="29" spans="1:1">
      <c r="A29" s="73"/>
    </row>
    <row r="30" spans="1:1">
      <c r="A30" s="441" t="s">
        <v>353</v>
      </c>
    </row>
    <row r="31" spans="1:1">
      <c r="A31" s="73" t="s">
        <v>381</v>
      </c>
    </row>
    <row r="32" spans="1:1">
      <c r="A32" s="73" t="s">
        <v>382</v>
      </c>
    </row>
    <row r="33" spans="1:1">
      <c r="A33" s="73" t="s">
        <v>383</v>
      </c>
    </row>
    <row r="34" spans="1:1">
      <c r="A34" s="73" t="s">
        <v>384</v>
      </c>
    </row>
    <row r="35" spans="1:1">
      <c r="A35" s="441"/>
    </row>
    <row r="36" spans="1:1">
      <c r="A36" s="441" t="s">
        <v>354</v>
      </c>
    </row>
    <row r="37" spans="1:1">
      <c r="A37" s="73" t="s">
        <v>355</v>
      </c>
    </row>
    <row r="38" spans="1:1">
      <c r="A38" s="441"/>
    </row>
    <row r="39" spans="1:1">
      <c r="A39" s="24" t="s">
        <v>385</v>
      </c>
    </row>
    <row r="40" spans="1:1">
      <c r="A40" s="24" t="s">
        <v>386</v>
      </c>
    </row>
    <row r="42" spans="1:1">
      <c r="A42" s="441" t="s">
        <v>356</v>
      </c>
    </row>
    <row r="43" spans="1:1">
      <c r="A43" s="73" t="s">
        <v>387</v>
      </c>
    </row>
    <row r="44" spans="1:1">
      <c r="A44" s="73" t="s">
        <v>388</v>
      </c>
    </row>
    <row r="45" spans="1:1">
      <c r="A45" s="73" t="s">
        <v>389</v>
      </c>
    </row>
    <row r="46" spans="1:1">
      <c r="A46" s="73"/>
    </row>
    <row r="47" spans="1:1">
      <c r="A47" s="441" t="s">
        <v>123</v>
      </c>
    </row>
    <row r="48" spans="1:1">
      <c r="A48" s="73" t="s">
        <v>390</v>
      </c>
    </row>
    <row r="49" spans="1:1">
      <c r="A49" s="73" t="s">
        <v>391</v>
      </c>
    </row>
    <row r="50" spans="1:1">
      <c r="A50" s="73"/>
    </row>
    <row r="51" spans="1:1">
      <c r="A51" s="441" t="s">
        <v>357</v>
      </c>
    </row>
    <row r="52" spans="1:1">
      <c r="A52" s="73" t="s">
        <v>392</v>
      </c>
    </row>
    <row r="53" spans="1:1">
      <c r="A53" s="322" t="s">
        <v>393</v>
      </c>
    </row>
  </sheetData>
  <pageMargins left="0.25" right="0.25"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V30"/>
  <sheetViews>
    <sheetView zoomScaleNormal="100" workbookViewId="0">
      <selection activeCell="K30" sqref="K30:R30"/>
    </sheetView>
  </sheetViews>
  <sheetFormatPr defaultRowHeight="12.75"/>
  <cols>
    <col min="1" max="1" width="17.5703125" bestFit="1" customWidth="1"/>
    <col min="2" max="2" width="11.28515625" bestFit="1" customWidth="1"/>
    <col min="3" max="3" width="9.42578125" style="5" customWidth="1"/>
    <col min="4" max="4" width="7.140625" customWidth="1"/>
    <col min="5" max="5" width="10.5703125" bestFit="1" customWidth="1"/>
    <col min="6" max="6" width="10.85546875" bestFit="1" customWidth="1"/>
    <col min="7" max="8" width="10.28515625" bestFit="1" customWidth="1"/>
    <col min="9" max="9" width="10" bestFit="1" customWidth="1"/>
    <col min="10" max="10" width="11.42578125" bestFit="1" customWidth="1"/>
    <col min="11" max="11" width="15.28515625" customWidth="1"/>
    <col min="12" max="12" width="6.28515625" customWidth="1"/>
    <col min="13" max="13" width="14.28515625" customWidth="1"/>
    <col min="14" max="14" width="6.28515625" customWidth="1"/>
    <col min="15" max="15" width="10.28515625" bestFit="1" customWidth="1"/>
    <col min="16" max="16" width="6.28515625" customWidth="1"/>
    <col min="17" max="17" width="13.28515625" customWidth="1"/>
    <col min="19" max="19" width="10.28515625" bestFit="1" customWidth="1"/>
    <col min="21" max="21" width="17.140625" customWidth="1"/>
  </cols>
  <sheetData>
    <row r="1" spans="1:22" ht="15">
      <c r="A1" s="406" t="s">
        <v>142</v>
      </c>
      <c r="B1" s="406"/>
      <c r="C1" s="406"/>
      <c r="D1" s="406"/>
      <c r="E1" s="406"/>
      <c r="F1" s="406"/>
      <c r="G1" s="406"/>
    </row>
    <row r="3" spans="1:22" s="9" customFormat="1">
      <c r="A3" s="24" t="s">
        <v>131</v>
      </c>
      <c r="B3" s="446" t="str">
        <f>'Rate Request Form'!G5</f>
        <v>Financial Reporting Services</v>
      </c>
      <c r="C3" s="446"/>
      <c r="D3" s="446"/>
      <c r="E3" s="447"/>
      <c r="F3" s="450"/>
      <c r="G3" s="448"/>
      <c r="H3" s="449"/>
      <c r="I3" s="449"/>
    </row>
    <row r="4" spans="1:22" ht="15" customHeight="1">
      <c r="A4" s="65"/>
      <c r="B4" s="3"/>
      <c r="C4" s="3"/>
      <c r="D4" s="3"/>
      <c r="E4" s="3"/>
      <c r="F4" s="5"/>
      <c r="G4" s="65"/>
      <c r="H4" s="3"/>
      <c r="I4" s="3"/>
    </row>
    <row r="5" spans="1:22" s="9" customFormat="1" ht="30.75">
      <c r="A5" s="451" t="s">
        <v>26</v>
      </c>
      <c r="B5" s="451"/>
      <c r="C5" s="451"/>
      <c r="D5" s="451"/>
      <c r="E5" s="451"/>
      <c r="F5" s="451"/>
      <c r="G5" s="451"/>
      <c r="H5" s="451"/>
      <c r="I5" s="451"/>
      <c r="J5" s="451"/>
      <c r="K5" s="451"/>
      <c r="L5" s="451"/>
      <c r="M5" s="451"/>
      <c r="N5" s="451"/>
      <c r="O5" s="451"/>
      <c r="P5" s="451"/>
      <c r="Q5" s="451"/>
      <c r="R5" s="451"/>
      <c r="S5" s="451"/>
      <c r="T5" s="451"/>
      <c r="U5" s="452"/>
    </row>
    <row r="6" spans="1:22" s="22" customFormat="1" ht="18">
      <c r="A6" s="453" t="s">
        <v>145</v>
      </c>
      <c r="B6" s="453"/>
      <c r="C6" s="453"/>
      <c r="D6" s="453"/>
      <c r="E6" s="453"/>
      <c r="F6" s="453"/>
      <c r="G6" s="453"/>
      <c r="H6" s="453"/>
      <c r="I6" s="453"/>
      <c r="J6" s="453"/>
      <c r="K6" s="453"/>
      <c r="L6" s="453"/>
      <c r="M6" s="453"/>
      <c r="N6" s="453"/>
      <c r="O6" s="453"/>
      <c r="P6" s="453"/>
      <c r="Q6" s="453"/>
      <c r="R6" s="453"/>
      <c r="S6" s="453"/>
      <c r="T6" s="453"/>
      <c r="U6" s="453"/>
    </row>
    <row r="7" spans="1:22" s="22" customFormat="1" ht="18">
      <c r="A7" s="453" t="s">
        <v>146</v>
      </c>
      <c r="B7" s="452"/>
      <c r="C7" s="453"/>
      <c r="D7" s="453"/>
      <c r="E7" s="453"/>
      <c r="F7" s="453"/>
      <c r="G7" s="453"/>
      <c r="H7" s="453"/>
      <c r="I7" s="453"/>
      <c r="J7" s="453"/>
      <c r="K7" s="453"/>
      <c r="L7" s="453"/>
      <c r="M7" s="453"/>
      <c r="N7" s="453"/>
      <c r="O7" s="453"/>
      <c r="P7" s="453"/>
      <c r="Q7" s="453"/>
      <c r="R7" s="453"/>
      <c r="S7" s="453"/>
      <c r="T7" s="453"/>
      <c r="U7" s="453"/>
      <c r="V7" s="21"/>
    </row>
    <row r="8" spans="1:22" s="22" customFormat="1" ht="18.75" thickBot="1">
      <c r="A8" s="21"/>
      <c r="B8" s="21"/>
      <c r="C8" s="21"/>
      <c r="D8" s="21"/>
      <c r="E8" s="21"/>
      <c r="F8" s="21"/>
      <c r="G8" s="21"/>
      <c r="H8" s="21"/>
      <c r="I8" s="21"/>
      <c r="J8" s="21"/>
      <c r="K8" s="21"/>
      <c r="L8" s="21"/>
      <c r="M8" s="21"/>
      <c r="N8" s="21"/>
      <c r="O8" s="21"/>
      <c r="P8" s="21"/>
      <c r="Q8" s="21"/>
      <c r="R8" s="21"/>
      <c r="S8" s="21"/>
      <c r="T8" s="21"/>
    </row>
    <row r="9" spans="1:22" s="9" customFormat="1" ht="26.25" customHeight="1">
      <c r="A9" s="454"/>
      <c r="B9" s="455"/>
      <c r="C9" s="456"/>
      <c r="D9" s="457" t="s">
        <v>57</v>
      </c>
      <c r="E9" s="458"/>
      <c r="F9" s="459"/>
      <c r="G9" s="454"/>
      <c r="H9" s="455"/>
      <c r="I9" s="455"/>
      <c r="J9" s="460"/>
      <c r="K9" s="457" t="s">
        <v>61</v>
      </c>
      <c r="L9" s="458"/>
      <c r="M9" s="458"/>
      <c r="N9" s="458"/>
      <c r="O9" s="458"/>
      <c r="P9" s="458"/>
      <c r="Q9" s="458"/>
      <c r="R9" s="459"/>
      <c r="S9" s="461"/>
      <c r="T9" s="462"/>
      <c r="U9" s="463"/>
    </row>
    <row r="10" spans="1:22" s="481" customFormat="1" ht="39" thickBot="1">
      <c r="A10" s="478" t="s">
        <v>55</v>
      </c>
      <c r="B10" s="479" t="s">
        <v>24</v>
      </c>
      <c r="C10" s="464" t="s">
        <v>56</v>
      </c>
      <c r="D10" s="480" t="s">
        <v>58</v>
      </c>
      <c r="E10" s="477" t="s">
        <v>59</v>
      </c>
      <c r="F10" s="464" t="s">
        <v>147</v>
      </c>
      <c r="G10" s="480" t="s">
        <v>0</v>
      </c>
      <c r="H10" s="465" t="s">
        <v>49</v>
      </c>
      <c r="I10" s="465" t="s">
        <v>100</v>
      </c>
      <c r="J10" s="464" t="s">
        <v>1</v>
      </c>
      <c r="K10" s="466" t="s">
        <v>182</v>
      </c>
      <c r="L10" s="467" t="s">
        <v>62</v>
      </c>
      <c r="M10" s="468" t="s">
        <v>183</v>
      </c>
      <c r="N10" s="467" t="s">
        <v>62</v>
      </c>
      <c r="O10" s="468" t="s">
        <v>251</v>
      </c>
      <c r="P10" s="467" t="s">
        <v>62</v>
      </c>
      <c r="Q10" s="468" t="s">
        <v>252</v>
      </c>
      <c r="R10" s="469" t="s">
        <v>62</v>
      </c>
      <c r="S10" s="470" t="s">
        <v>79</v>
      </c>
      <c r="T10" s="471"/>
      <c r="U10" s="464" t="s">
        <v>64</v>
      </c>
    </row>
    <row r="11" spans="1:22" s="130" customFormat="1" ht="14.25">
      <c r="A11" s="154" t="s">
        <v>93</v>
      </c>
      <c r="B11" s="121"/>
      <c r="C11" s="122"/>
      <c r="D11" s="123"/>
      <c r="E11" s="124"/>
      <c r="F11" s="124"/>
      <c r="G11" s="125"/>
      <c r="H11" s="126"/>
      <c r="I11" s="126"/>
      <c r="J11" s="127"/>
      <c r="K11" s="352"/>
      <c r="L11" s="128"/>
      <c r="M11" s="352"/>
      <c r="N11" s="128"/>
      <c r="O11" s="352"/>
      <c r="P11" s="128"/>
      <c r="Q11" s="352"/>
      <c r="R11" s="128"/>
      <c r="S11" s="128"/>
      <c r="T11" s="128"/>
      <c r="U11" s="129"/>
    </row>
    <row r="12" spans="1:22" s="130" customFormat="1" ht="10.5">
      <c r="A12" s="131" t="s">
        <v>2</v>
      </c>
      <c r="B12" s="132" t="s">
        <v>65</v>
      </c>
      <c r="C12" s="133">
        <v>1234567</v>
      </c>
      <c r="D12" s="134">
        <v>700</v>
      </c>
      <c r="E12" s="135">
        <v>7891234</v>
      </c>
      <c r="F12" s="135">
        <v>18</v>
      </c>
      <c r="G12" s="136">
        <v>36500</v>
      </c>
      <c r="H12" s="137">
        <f>G12*0.28</f>
        <v>10220.000000000002</v>
      </c>
      <c r="I12" s="137">
        <v>-5000</v>
      </c>
      <c r="J12" s="138">
        <f>SUM(G12:I12)</f>
        <v>41720</v>
      </c>
      <c r="K12" s="345">
        <f>$J12*L12</f>
        <v>12516</v>
      </c>
      <c r="L12" s="300">
        <v>0.3</v>
      </c>
      <c r="M12" s="345">
        <f>$J12*N12</f>
        <v>10430</v>
      </c>
      <c r="N12" s="300">
        <v>0.25</v>
      </c>
      <c r="O12" s="345">
        <f>$J12*P12</f>
        <v>8344</v>
      </c>
      <c r="P12" s="300">
        <v>0.2</v>
      </c>
      <c r="Q12" s="345">
        <f>$J12*R12</f>
        <v>10430</v>
      </c>
      <c r="R12" s="300">
        <v>0.25</v>
      </c>
      <c r="S12" s="304">
        <f>K12+M12+O12+Q12</f>
        <v>41720</v>
      </c>
      <c r="T12" s="139">
        <f>L12+N12+P12+R12</f>
        <v>1</v>
      </c>
      <c r="U12" s="140"/>
    </row>
    <row r="13" spans="1:22">
      <c r="A13" s="189"/>
      <c r="B13" s="78"/>
      <c r="C13" s="79"/>
      <c r="D13" s="79"/>
      <c r="E13" s="79"/>
      <c r="F13" s="358"/>
      <c r="G13" s="74">
        <v>0</v>
      </c>
      <c r="H13" s="74">
        <v>0</v>
      </c>
      <c r="I13" s="74"/>
      <c r="J13" s="126">
        <f>SUM(G13:I13)</f>
        <v>0</v>
      </c>
      <c r="K13" s="74">
        <f>L13*J13</f>
        <v>0</v>
      </c>
      <c r="L13" s="80">
        <v>0</v>
      </c>
      <c r="M13" s="74">
        <f>N13*J13</f>
        <v>0</v>
      </c>
      <c r="N13" s="80">
        <v>0</v>
      </c>
      <c r="O13" s="74">
        <f>P13*J13</f>
        <v>0</v>
      </c>
      <c r="P13" s="80">
        <v>0</v>
      </c>
      <c r="Q13" s="74">
        <f>R13*J13</f>
        <v>0</v>
      </c>
      <c r="R13" s="80">
        <v>0</v>
      </c>
      <c r="S13" s="304">
        <f>K13+M13+O13+Q13</f>
        <v>0</v>
      </c>
      <c r="T13" s="300">
        <f>L13+N13+P13+R13</f>
        <v>0</v>
      </c>
      <c r="U13" s="81"/>
    </row>
    <row r="14" spans="1:22">
      <c r="A14" s="189"/>
      <c r="B14" s="78"/>
      <c r="C14" s="79"/>
      <c r="D14" s="79"/>
      <c r="E14" s="79"/>
      <c r="F14" s="358"/>
      <c r="G14" s="74">
        <v>0</v>
      </c>
      <c r="H14" s="74">
        <v>0</v>
      </c>
      <c r="I14" s="74"/>
      <c r="J14" s="250">
        <f t="shared" ref="J14:J28" si="0">SUM(G14:I14)</f>
        <v>0</v>
      </c>
      <c r="K14" s="74">
        <f t="shared" ref="K14:K28" si="1">L14*J14</f>
        <v>0</v>
      </c>
      <c r="L14" s="80">
        <v>0</v>
      </c>
      <c r="M14" s="74">
        <f t="shared" ref="M14:M28" si="2">N14*J14</f>
        <v>0</v>
      </c>
      <c r="N14" s="80">
        <v>0</v>
      </c>
      <c r="O14" s="74">
        <f t="shared" ref="O14:O28" si="3">P14*J14</f>
        <v>0</v>
      </c>
      <c r="P14" s="80">
        <v>0</v>
      </c>
      <c r="Q14" s="74">
        <f t="shared" ref="Q14:Q28" si="4">R14*J14</f>
        <v>0</v>
      </c>
      <c r="R14" s="80">
        <v>0</v>
      </c>
      <c r="S14" s="304">
        <f t="shared" ref="S14:S28" si="5">K14+M14+O14+Q14</f>
        <v>0</v>
      </c>
      <c r="T14" s="300">
        <f t="shared" ref="T14:T28" si="6">L14+N14+P14+R14</f>
        <v>0</v>
      </c>
      <c r="U14" s="81"/>
    </row>
    <row r="15" spans="1:22">
      <c r="A15" s="189"/>
      <c r="B15" s="78"/>
      <c r="C15" s="79"/>
      <c r="D15" s="79"/>
      <c r="E15" s="79"/>
      <c r="F15" s="79"/>
      <c r="G15" s="74">
        <v>0</v>
      </c>
      <c r="H15" s="74">
        <v>0</v>
      </c>
      <c r="I15" s="74"/>
      <c r="J15" s="250">
        <f t="shared" si="0"/>
        <v>0</v>
      </c>
      <c r="K15" s="74">
        <f t="shared" si="1"/>
        <v>0</v>
      </c>
      <c r="L15" s="80">
        <v>0</v>
      </c>
      <c r="M15" s="74">
        <f t="shared" si="2"/>
        <v>0</v>
      </c>
      <c r="N15" s="80">
        <v>0</v>
      </c>
      <c r="O15" s="74">
        <f t="shared" si="3"/>
        <v>0</v>
      </c>
      <c r="P15" s="80">
        <v>0</v>
      </c>
      <c r="Q15" s="74">
        <f t="shared" si="4"/>
        <v>0</v>
      </c>
      <c r="R15" s="80">
        <v>0</v>
      </c>
      <c r="S15" s="304">
        <f t="shared" si="5"/>
        <v>0</v>
      </c>
      <c r="T15" s="300">
        <f t="shared" si="6"/>
        <v>0</v>
      </c>
      <c r="U15" s="82"/>
    </row>
    <row r="16" spans="1:22" ht="14.25" customHeight="1">
      <c r="A16" s="189"/>
      <c r="B16" s="78"/>
      <c r="C16" s="79"/>
      <c r="D16" s="79"/>
      <c r="E16" s="79"/>
      <c r="F16" s="79"/>
      <c r="G16" s="74">
        <v>0</v>
      </c>
      <c r="H16" s="74">
        <v>0</v>
      </c>
      <c r="I16" s="74"/>
      <c r="J16" s="250">
        <f t="shared" si="0"/>
        <v>0</v>
      </c>
      <c r="K16" s="74">
        <f t="shared" si="1"/>
        <v>0</v>
      </c>
      <c r="L16" s="80">
        <v>0</v>
      </c>
      <c r="M16" s="74">
        <f t="shared" si="2"/>
        <v>0</v>
      </c>
      <c r="N16" s="80">
        <v>0</v>
      </c>
      <c r="O16" s="74">
        <f t="shared" si="3"/>
        <v>0</v>
      </c>
      <c r="P16" s="80">
        <v>0</v>
      </c>
      <c r="Q16" s="74">
        <f t="shared" si="4"/>
        <v>0</v>
      </c>
      <c r="R16" s="80">
        <v>0</v>
      </c>
      <c r="S16" s="304">
        <f t="shared" si="5"/>
        <v>0</v>
      </c>
      <c r="T16" s="300">
        <f t="shared" si="6"/>
        <v>0</v>
      </c>
      <c r="U16" s="81"/>
    </row>
    <row r="17" spans="1:21">
      <c r="A17" s="189"/>
      <c r="B17" s="189"/>
      <c r="C17" s="359"/>
      <c r="D17" s="359"/>
      <c r="E17" s="359"/>
      <c r="F17" s="359"/>
      <c r="G17" s="74">
        <v>0</v>
      </c>
      <c r="H17" s="195">
        <v>0</v>
      </c>
      <c r="I17" s="74"/>
      <c r="J17" s="250">
        <f t="shared" si="0"/>
        <v>0</v>
      </c>
      <c r="K17" s="74">
        <f t="shared" si="1"/>
        <v>0</v>
      </c>
      <c r="L17" s="80">
        <v>0</v>
      </c>
      <c r="M17" s="74">
        <f t="shared" si="2"/>
        <v>0</v>
      </c>
      <c r="N17" s="80">
        <v>0</v>
      </c>
      <c r="O17" s="74">
        <f t="shared" si="3"/>
        <v>0</v>
      </c>
      <c r="P17" s="80">
        <v>0</v>
      </c>
      <c r="Q17" s="74">
        <f t="shared" si="4"/>
        <v>0</v>
      </c>
      <c r="R17" s="80">
        <v>0</v>
      </c>
      <c r="S17" s="304">
        <f t="shared" si="5"/>
        <v>0</v>
      </c>
      <c r="T17" s="300">
        <f t="shared" si="6"/>
        <v>0</v>
      </c>
      <c r="U17" s="82"/>
    </row>
    <row r="18" spans="1:21">
      <c r="A18" s="78"/>
      <c r="B18" s="78"/>
      <c r="C18" s="79"/>
      <c r="D18" s="79"/>
      <c r="E18" s="79"/>
      <c r="F18" s="79"/>
      <c r="G18" s="74">
        <v>0</v>
      </c>
      <c r="H18" s="195">
        <v>0</v>
      </c>
      <c r="I18" s="74"/>
      <c r="J18" s="250">
        <f t="shared" si="0"/>
        <v>0</v>
      </c>
      <c r="K18" s="74">
        <f t="shared" si="1"/>
        <v>0</v>
      </c>
      <c r="L18" s="80">
        <v>0</v>
      </c>
      <c r="M18" s="74">
        <f t="shared" si="2"/>
        <v>0</v>
      </c>
      <c r="N18" s="80">
        <v>0</v>
      </c>
      <c r="O18" s="74">
        <f t="shared" si="3"/>
        <v>0</v>
      </c>
      <c r="P18" s="80">
        <v>0</v>
      </c>
      <c r="Q18" s="74">
        <f t="shared" si="4"/>
        <v>0</v>
      </c>
      <c r="R18" s="80">
        <v>0</v>
      </c>
      <c r="S18" s="304">
        <f t="shared" si="5"/>
        <v>0</v>
      </c>
      <c r="T18" s="300">
        <f t="shared" si="6"/>
        <v>0</v>
      </c>
      <c r="U18" s="81"/>
    </row>
    <row r="19" spans="1:21">
      <c r="A19" s="78"/>
      <c r="B19" s="78"/>
      <c r="C19" s="79"/>
      <c r="D19" s="79"/>
      <c r="E19" s="79"/>
      <c r="F19" s="79"/>
      <c r="G19" s="74">
        <v>0</v>
      </c>
      <c r="H19" s="195">
        <v>0</v>
      </c>
      <c r="I19" s="74"/>
      <c r="J19" s="250">
        <f t="shared" si="0"/>
        <v>0</v>
      </c>
      <c r="K19" s="74">
        <f t="shared" si="1"/>
        <v>0</v>
      </c>
      <c r="L19" s="80">
        <v>0</v>
      </c>
      <c r="M19" s="74">
        <f t="shared" si="2"/>
        <v>0</v>
      </c>
      <c r="N19" s="80">
        <v>0</v>
      </c>
      <c r="O19" s="74">
        <f t="shared" si="3"/>
        <v>0</v>
      </c>
      <c r="P19" s="80">
        <v>0</v>
      </c>
      <c r="Q19" s="74">
        <f t="shared" si="4"/>
        <v>0</v>
      </c>
      <c r="R19" s="80">
        <v>0</v>
      </c>
      <c r="S19" s="304">
        <f t="shared" si="5"/>
        <v>0</v>
      </c>
      <c r="T19" s="300">
        <f t="shared" si="6"/>
        <v>0</v>
      </c>
      <c r="U19" s="81"/>
    </row>
    <row r="20" spans="1:21">
      <c r="A20" s="78"/>
      <c r="B20" s="78"/>
      <c r="C20" s="79"/>
      <c r="D20" s="79"/>
      <c r="E20" s="79"/>
      <c r="F20" s="79"/>
      <c r="G20" s="74">
        <v>0</v>
      </c>
      <c r="H20" s="195">
        <v>0</v>
      </c>
      <c r="I20" s="74"/>
      <c r="J20" s="250">
        <f t="shared" si="0"/>
        <v>0</v>
      </c>
      <c r="K20" s="74">
        <f t="shared" si="1"/>
        <v>0</v>
      </c>
      <c r="L20" s="80">
        <v>0</v>
      </c>
      <c r="M20" s="74">
        <f t="shared" si="2"/>
        <v>0</v>
      </c>
      <c r="N20" s="80">
        <v>0</v>
      </c>
      <c r="O20" s="74">
        <f t="shared" si="3"/>
        <v>0</v>
      </c>
      <c r="P20" s="80">
        <v>0</v>
      </c>
      <c r="Q20" s="74">
        <f t="shared" si="4"/>
        <v>0</v>
      </c>
      <c r="R20" s="80">
        <v>0</v>
      </c>
      <c r="S20" s="304">
        <f t="shared" si="5"/>
        <v>0</v>
      </c>
      <c r="T20" s="300">
        <f t="shared" si="6"/>
        <v>0</v>
      </c>
      <c r="U20" s="81"/>
    </row>
    <row r="21" spans="1:21">
      <c r="A21" s="78"/>
      <c r="B21" s="78"/>
      <c r="C21" s="79"/>
      <c r="D21" s="79"/>
      <c r="E21" s="79"/>
      <c r="F21" s="79"/>
      <c r="G21" s="74">
        <v>0</v>
      </c>
      <c r="H21" s="195">
        <v>0</v>
      </c>
      <c r="I21" s="74"/>
      <c r="J21" s="250">
        <f t="shared" si="0"/>
        <v>0</v>
      </c>
      <c r="K21" s="74">
        <f t="shared" si="1"/>
        <v>0</v>
      </c>
      <c r="L21" s="80">
        <v>0</v>
      </c>
      <c r="M21" s="74">
        <f t="shared" si="2"/>
        <v>0</v>
      </c>
      <c r="N21" s="80">
        <v>0</v>
      </c>
      <c r="O21" s="74">
        <f t="shared" si="3"/>
        <v>0</v>
      </c>
      <c r="P21" s="80">
        <v>0</v>
      </c>
      <c r="Q21" s="74">
        <f t="shared" si="4"/>
        <v>0</v>
      </c>
      <c r="R21" s="80">
        <v>0</v>
      </c>
      <c r="S21" s="304">
        <f t="shared" si="5"/>
        <v>0</v>
      </c>
      <c r="T21" s="300">
        <f t="shared" si="6"/>
        <v>0</v>
      </c>
      <c r="U21" s="81"/>
    </row>
    <row r="22" spans="1:21">
      <c r="A22" s="78"/>
      <c r="B22" s="78"/>
      <c r="C22" s="79"/>
      <c r="D22" s="79"/>
      <c r="E22" s="79"/>
      <c r="F22" s="79"/>
      <c r="G22" s="74">
        <v>0</v>
      </c>
      <c r="H22" s="195">
        <v>0</v>
      </c>
      <c r="I22" s="74"/>
      <c r="J22" s="250">
        <f t="shared" si="0"/>
        <v>0</v>
      </c>
      <c r="K22" s="74">
        <f t="shared" si="1"/>
        <v>0</v>
      </c>
      <c r="L22" s="80">
        <v>0</v>
      </c>
      <c r="M22" s="74">
        <f t="shared" si="2"/>
        <v>0</v>
      </c>
      <c r="N22" s="80">
        <v>0</v>
      </c>
      <c r="O22" s="74">
        <f t="shared" si="3"/>
        <v>0</v>
      </c>
      <c r="P22" s="80">
        <v>0</v>
      </c>
      <c r="Q22" s="74">
        <f t="shared" si="4"/>
        <v>0</v>
      </c>
      <c r="R22" s="80">
        <v>0</v>
      </c>
      <c r="S22" s="304">
        <f t="shared" si="5"/>
        <v>0</v>
      </c>
      <c r="T22" s="300">
        <f t="shared" si="6"/>
        <v>0</v>
      </c>
      <c r="U22" s="81"/>
    </row>
    <row r="23" spans="1:21">
      <c r="A23" s="78"/>
      <c r="B23" s="78"/>
      <c r="C23" s="79"/>
      <c r="D23" s="79"/>
      <c r="E23" s="79"/>
      <c r="F23" s="79"/>
      <c r="G23" s="74">
        <v>0</v>
      </c>
      <c r="H23" s="195">
        <v>0</v>
      </c>
      <c r="I23" s="74"/>
      <c r="J23" s="250">
        <f t="shared" si="0"/>
        <v>0</v>
      </c>
      <c r="K23" s="74">
        <f t="shared" si="1"/>
        <v>0</v>
      </c>
      <c r="L23" s="80">
        <v>0</v>
      </c>
      <c r="M23" s="74">
        <f t="shared" si="2"/>
        <v>0</v>
      </c>
      <c r="N23" s="80">
        <v>0</v>
      </c>
      <c r="O23" s="74">
        <f t="shared" si="3"/>
        <v>0</v>
      </c>
      <c r="P23" s="80">
        <v>0</v>
      </c>
      <c r="Q23" s="74">
        <f t="shared" si="4"/>
        <v>0</v>
      </c>
      <c r="R23" s="80">
        <v>0</v>
      </c>
      <c r="S23" s="304">
        <f t="shared" si="5"/>
        <v>0</v>
      </c>
      <c r="T23" s="300">
        <f t="shared" si="6"/>
        <v>0</v>
      </c>
      <c r="U23" s="81"/>
    </row>
    <row r="24" spans="1:21">
      <c r="A24" s="78"/>
      <c r="B24" s="78"/>
      <c r="C24" s="79"/>
      <c r="D24" s="79"/>
      <c r="E24" s="79"/>
      <c r="F24" s="79"/>
      <c r="G24" s="74">
        <v>0</v>
      </c>
      <c r="H24" s="195">
        <v>0</v>
      </c>
      <c r="I24" s="74"/>
      <c r="J24" s="250">
        <f t="shared" si="0"/>
        <v>0</v>
      </c>
      <c r="K24" s="74">
        <f t="shared" si="1"/>
        <v>0</v>
      </c>
      <c r="L24" s="80">
        <v>0</v>
      </c>
      <c r="M24" s="74">
        <f t="shared" si="2"/>
        <v>0</v>
      </c>
      <c r="N24" s="80">
        <v>0</v>
      </c>
      <c r="O24" s="74">
        <f t="shared" si="3"/>
        <v>0</v>
      </c>
      <c r="P24" s="80">
        <v>0</v>
      </c>
      <c r="Q24" s="74">
        <f t="shared" si="4"/>
        <v>0</v>
      </c>
      <c r="R24" s="80">
        <v>0</v>
      </c>
      <c r="S24" s="304">
        <f t="shared" si="5"/>
        <v>0</v>
      </c>
      <c r="T24" s="300">
        <f t="shared" si="6"/>
        <v>0</v>
      </c>
      <c r="U24" s="81"/>
    </row>
    <row r="25" spans="1:21">
      <c r="A25" s="78"/>
      <c r="B25" s="78"/>
      <c r="C25" s="79"/>
      <c r="D25" s="79"/>
      <c r="E25" s="79"/>
      <c r="F25" s="79"/>
      <c r="G25" s="74">
        <v>0</v>
      </c>
      <c r="H25" s="195">
        <v>0</v>
      </c>
      <c r="I25" s="74"/>
      <c r="J25" s="250">
        <f t="shared" si="0"/>
        <v>0</v>
      </c>
      <c r="K25" s="74">
        <f t="shared" si="1"/>
        <v>0</v>
      </c>
      <c r="L25" s="80">
        <v>0</v>
      </c>
      <c r="M25" s="74">
        <f t="shared" si="2"/>
        <v>0</v>
      </c>
      <c r="N25" s="80">
        <v>0</v>
      </c>
      <c r="O25" s="74">
        <f t="shared" si="3"/>
        <v>0</v>
      </c>
      <c r="P25" s="80">
        <v>0</v>
      </c>
      <c r="Q25" s="74">
        <f t="shared" si="4"/>
        <v>0</v>
      </c>
      <c r="R25" s="80">
        <v>0</v>
      </c>
      <c r="S25" s="304">
        <f t="shared" si="5"/>
        <v>0</v>
      </c>
      <c r="T25" s="300">
        <f t="shared" si="6"/>
        <v>0</v>
      </c>
      <c r="U25" s="81"/>
    </row>
    <row r="26" spans="1:21">
      <c r="A26" s="78"/>
      <c r="B26" s="78"/>
      <c r="C26" s="79"/>
      <c r="D26" s="79"/>
      <c r="E26" s="79"/>
      <c r="F26" s="79"/>
      <c r="G26" s="74">
        <v>0</v>
      </c>
      <c r="H26" s="195">
        <v>0</v>
      </c>
      <c r="I26" s="74"/>
      <c r="J26" s="250">
        <f t="shared" si="0"/>
        <v>0</v>
      </c>
      <c r="K26" s="74">
        <f t="shared" si="1"/>
        <v>0</v>
      </c>
      <c r="L26" s="80">
        <v>0</v>
      </c>
      <c r="M26" s="74">
        <f t="shared" si="2"/>
        <v>0</v>
      </c>
      <c r="N26" s="80">
        <v>0</v>
      </c>
      <c r="O26" s="74">
        <f t="shared" si="3"/>
        <v>0</v>
      </c>
      <c r="P26" s="80">
        <v>0</v>
      </c>
      <c r="Q26" s="74">
        <f t="shared" si="4"/>
        <v>0</v>
      </c>
      <c r="R26" s="80">
        <v>0</v>
      </c>
      <c r="S26" s="304">
        <f t="shared" si="5"/>
        <v>0</v>
      </c>
      <c r="T26" s="300">
        <f t="shared" si="6"/>
        <v>0</v>
      </c>
      <c r="U26" s="81"/>
    </row>
    <row r="27" spans="1:21">
      <c r="A27" s="78"/>
      <c r="B27" s="78"/>
      <c r="C27" s="79"/>
      <c r="D27" s="79"/>
      <c r="E27" s="79"/>
      <c r="F27" s="79"/>
      <c r="G27" s="74">
        <v>0</v>
      </c>
      <c r="H27" s="195">
        <v>0</v>
      </c>
      <c r="I27" s="74"/>
      <c r="J27" s="250">
        <f t="shared" si="0"/>
        <v>0</v>
      </c>
      <c r="K27" s="74">
        <f t="shared" si="1"/>
        <v>0</v>
      </c>
      <c r="L27" s="80">
        <v>0</v>
      </c>
      <c r="M27" s="74">
        <f t="shared" si="2"/>
        <v>0</v>
      </c>
      <c r="N27" s="80">
        <v>0</v>
      </c>
      <c r="O27" s="74">
        <f t="shared" si="3"/>
        <v>0</v>
      </c>
      <c r="P27" s="80">
        <v>0</v>
      </c>
      <c r="Q27" s="74">
        <f t="shared" si="4"/>
        <v>0</v>
      </c>
      <c r="R27" s="80">
        <v>0</v>
      </c>
      <c r="S27" s="304">
        <f t="shared" si="5"/>
        <v>0</v>
      </c>
      <c r="T27" s="300">
        <f t="shared" si="6"/>
        <v>0</v>
      </c>
      <c r="U27" s="81"/>
    </row>
    <row r="28" spans="1:21">
      <c r="A28" s="78"/>
      <c r="B28" s="78"/>
      <c r="C28" s="79"/>
      <c r="D28" s="79"/>
      <c r="E28" s="79"/>
      <c r="F28" s="79"/>
      <c r="G28" s="74">
        <v>0</v>
      </c>
      <c r="H28" s="195">
        <v>0</v>
      </c>
      <c r="I28" s="74"/>
      <c r="J28" s="250">
        <f t="shared" si="0"/>
        <v>0</v>
      </c>
      <c r="K28" s="74">
        <f t="shared" si="1"/>
        <v>0</v>
      </c>
      <c r="L28" s="80">
        <v>0</v>
      </c>
      <c r="M28" s="74">
        <f t="shared" si="2"/>
        <v>0</v>
      </c>
      <c r="N28" s="80">
        <v>0</v>
      </c>
      <c r="O28" s="74">
        <f t="shared" si="3"/>
        <v>0</v>
      </c>
      <c r="P28" s="80">
        <v>0</v>
      </c>
      <c r="Q28" s="74">
        <f t="shared" si="4"/>
        <v>0</v>
      </c>
      <c r="R28" s="80">
        <v>0</v>
      </c>
      <c r="S28" s="304">
        <f t="shared" si="5"/>
        <v>0</v>
      </c>
      <c r="T28" s="300">
        <f t="shared" si="6"/>
        <v>0</v>
      </c>
      <c r="U28" s="81"/>
    </row>
    <row r="29" spans="1:21">
      <c r="F29" s="1" t="s">
        <v>66</v>
      </c>
      <c r="G29" s="251">
        <f>SUM(G13:G28)</f>
        <v>0</v>
      </c>
      <c r="H29" s="252">
        <f>SUM(H13:H28)</f>
        <v>0</v>
      </c>
      <c r="I29" s="252">
        <f>SUM(I13:I28)</f>
        <v>0</v>
      </c>
      <c r="J29" s="252">
        <f>SUM(J13:J28)</f>
        <v>0</v>
      </c>
      <c r="K29" s="252">
        <f>SUM(K13:K28)</f>
        <v>0</v>
      </c>
      <c r="L29" s="252"/>
      <c r="M29" s="252">
        <f>SUM(M13:M28)</f>
        <v>0</v>
      </c>
      <c r="N29" s="253"/>
      <c r="O29" s="252">
        <f>SUM(O13:O28)</f>
        <v>0</v>
      </c>
      <c r="P29" s="252"/>
      <c r="Q29" s="252">
        <f>SUM(Q13:Q28)</f>
        <v>0</v>
      </c>
      <c r="R29" s="253"/>
      <c r="S29" s="3"/>
      <c r="T29" s="3"/>
    </row>
    <row r="30" spans="1:21">
      <c r="K30" s="535" t="s">
        <v>181</v>
      </c>
      <c r="L30" s="535"/>
      <c r="M30" s="535"/>
      <c r="N30" s="535"/>
      <c r="O30" s="535"/>
      <c r="P30" s="535"/>
      <c r="Q30" s="535"/>
      <c r="R30" s="535"/>
    </row>
  </sheetData>
  <mergeCells count="1">
    <mergeCell ref="A1:G1"/>
  </mergeCells>
  <phoneticPr fontId="0" type="noConversion"/>
  <conditionalFormatting sqref="T12">
    <cfRule type="cellIs" priority="4" stopIfTrue="1" operator="equal">
      <formula>0</formula>
    </cfRule>
    <cfRule type="cellIs" dxfId="9" priority="5" stopIfTrue="1" operator="lessThan">
      <formula>1</formula>
    </cfRule>
    <cfRule type="cellIs" dxfId="8" priority="6" stopIfTrue="1" operator="greaterThan">
      <formula>1</formula>
    </cfRule>
  </conditionalFormatting>
  <conditionalFormatting sqref="T13:T28">
    <cfRule type="cellIs" priority="1" stopIfTrue="1" operator="equal">
      <formula>0</formula>
    </cfRule>
    <cfRule type="cellIs" dxfId="7" priority="2" stopIfTrue="1" operator="lessThan">
      <formula>1</formula>
    </cfRule>
    <cfRule type="cellIs" dxfId="6" priority="3" stopIfTrue="1" operator="greaterThan">
      <formula>1</formula>
    </cfRule>
  </conditionalFormatting>
  <pageMargins left="0.25" right="0.25" top="0.75" bottom="0.75" header="0.3" footer="0.3"/>
  <pageSetup scale="59" orientation="landscape" r:id="rId1"/>
  <headerFooter alignWithMargins="0">
    <oddFooter>Page &amp;P&amp;R&amp;A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R22"/>
  <sheetViews>
    <sheetView workbookViewId="0">
      <selection activeCell="E22" sqref="E22:K22"/>
    </sheetView>
  </sheetViews>
  <sheetFormatPr defaultRowHeight="12.75"/>
  <cols>
    <col min="1" max="1" width="34.7109375" bestFit="1" customWidth="1"/>
    <col min="2" max="2" width="7.140625" customWidth="1"/>
    <col min="3" max="3" width="18.28515625" customWidth="1"/>
    <col min="4" max="4" width="11.7109375" customWidth="1"/>
    <col min="5" max="5" width="13.140625" customWidth="1"/>
    <col min="6" max="6" width="6.28515625" customWidth="1"/>
    <col min="7" max="7" width="10.28515625" bestFit="1" customWidth="1"/>
    <col min="8" max="8" width="6.28515625" customWidth="1"/>
    <col min="9" max="9" width="11.85546875" customWidth="1"/>
    <col min="10" max="10" width="6.28515625" customWidth="1"/>
    <col min="11" max="11" width="12.140625" customWidth="1"/>
    <col min="12" max="12" width="6.28515625" customWidth="1"/>
    <col min="13" max="13" width="14.85546875" customWidth="1"/>
    <col min="14" max="14" width="7.5703125" customWidth="1"/>
    <col min="15" max="15" width="10.5703125" bestFit="1" customWidth="1"/>
  </cols>
  <sheetData>
    <row r="1" spans="1:18" ht="15">
      <c r="A1" s="499" t="s">
        <v>142</v>
      </c>
      <c r="B1" s="499"/>
      <c r="C1" s="499"/>
      <c r="D1" s="499"/>
      <c r="E1" s="499"/>
      <c r="F1" s="499"/>
    </row>
    <row r="2" spans="1:18">
      <c r="C2" s="5"/>
    </row>
    <row r="3" spans="1:18">
      <c r="A3" s="24" t="s">
        <v>131</v>
      </c>
      <c r="B3" s="473" t="str">
        <f>'Rate Request Form'!G5</f>
        <v>Financial Reporting Services</v>
      </c>
      <c r="C3" s="473"/>
      <c r="D3" s="473"/>
      <c r="E3" s="474"/>
      <c r="F3" s="474"/>
    </row>
    <row r="4" spans="1:18" ht="15" customHeight="1">
      <c r="A4" s="65"/>
      <c r="B4" s="3"/>
      <c r="C4" s="3"/>
      <c r="D4" s="3"/>
      <c r="E4" s="5"/>
      <c r="F4" s="65"/>
      <c r="G4" s="3"/>
      <c r="H4" s="3"/>
    </row>
    <row r="5" spans="1:18" s="9" customFormat="1" ht="30.75">
      <c r="A5" s="451" t="s">
        <v>26</v>
      </c>
      <c r="B5" s="451"/>
      <c r="C5" s="451"/>
      <c r="D5" s="451"/>
      <c r="E5" s="451"/>
      <c r="F5" s="451"/>
      <c r="G5" s="451"/>
      <c r="H5" s="451"/>
      <c r="I5" s="451"/>
      <c r="J5" s="451"/>
      <c r="K5" s="451"/>
      <c r="L5" s="451"/>
      <c r="M5" s="451"/>
      <c r="N5" s="451"/>
      <c r="O5" s="451"/>
      <c r="P5" s="242"/>
      <c r="Q5" s="242"/>
      <c r="R5" s="242"/>
    </row>
    <row r="6" spans="1:18" s="22" customFormat="1" ht="21">
      <c r="A6" s="475" t="s">
        <v>144</v>
      </c>
      <c r="B6" s="475"/>
      <c r="C6" s="475"/>
      <c r="D6" s="475"/>
      <c r="E6" s="475"/>
      <c r="F6" s="475"/>
      <c r="G6" s="475"/>
      <c r="H6" s="475"/>
      <c r="I6" s="475"/>
      <c r="J6" s="475"/>
      <c r="K6" s="475"/>
      <c r="L6" s="475"/>
      <c r="M6" s="475"/>
      <c r="N6" s="475"/>
      <c r="O6" s="475"/>
      <c r="P6" s="476"/>
      <c r="Q6" s="476"/>
      <c r="R6" s="476"/>
    </row>
    <row r="7" spans="1:18" s="22" customFormat="1" ht="18.75" thickBot="1">
      <c r="A7" s="21"/>
      <c r="B7" s="21"/>
      <c r="C7" s="21"/>
      <c r="D7" s="21"/>
      <c r="E7" s="21"/>
      <c r="F7" s="21"/>
      <c r="G7" s="21"/>
      <c r="H7" s="21"/>
      <c r="I7" s="21"/>
      <c r="J7" s="21"/>
      <c r="K7" s="21"/>
      <c r="L7" s="21"/>
      <c r="M7" s="21"/>
      <c r="N7" s="21"/>
    </row>
    <row r="8" spans="1:18" s="9" customFormat="1">
      <c r="A8" s="491" t="s">
        <v>101</v>
      </c>
      <c r="B8" s="457" t="s">
        <v>57</v>
      </c>
      <c r="C8" s="459"/>
      <c r="D8" s="494"/>
      <c r="E8" s="497" t="s">
        <v>61</v>
      </c>
      <c r="F8" s="497"/>
      <c r="G8" s="497"/>
      <c r="H8" s="497"/>
      <c r="I8" s="497"/>
      <c r="J8" s="497"/>
      <c r="K8" s="497"/>
      <c r="L8" s="498"/>
      <c r="M8" s="455"/>
      <c r="N8" s="455"/>
      <c r="O8" s="460"/>
    </row>
    <row r="9" spans="1:18" s="9" customFormat="1" ht="26.25" thickBot="1">
      <c r="A9" s="492"/>
      <c r="B9" s="493" t="s">
        <v>58</v>
      </c>
      <c r="C9" s="482" t="s">
        <v>59</v>
      </c>
      <c r="D9" s="493" t="s">
        <v>1</v>
      </c>
      <c r="E9" s="467" t="str">
        <f>'Salary and Wage'!K10</f>
        <v>Service 1</v>
      </c>
      <c r="F9" s="467" t="s">
        <v>62</v>
      </c>
      <c r="G9" s="467" t="str">
        <f>'Salary and Wage'!M10</f>
        <v>Service 2</v>
      </c>
      <c r="H9" s="467" t="s">
        <v>62</v>
      </c>
      <c r="I9" s="467" t="str">
        <f>'Salary and Wage'!O10</f>
        <v>Service 3</v>
      </c>
      <c r="J9" s="467" t="s">
        <v>62</v>
      </c>
      <c r="K9" s="467" t="str">
        <f>'Salary and Wage'!Q10</f>
        <v>Service 4</v>
      </c>
      <c r="L9" s="469" t="s">
        <v>62</v>
      </c>
      <c r="M9" s="495" t="s">
        <v>79</v>
      </c>
      <c r="N9" s="496"/>
      <c r="O9" s="490" t="s">
        <v>64</v>
      </c>
    </row>
    <row r="10" spans="1:18" s="130" customFormat="1" ht="14.25">
      <c r="A10" s="483" t="s">
        <v>93</v>
      </c>
      <c r="B10" s="484"/>
      <c r="C10" s="484"/>
      <c r="D10" s="485"/>
      <c r="E10" s="485"/>
      <c r="F10" s="486"/>
      <c r="G10" s="485"/>
      <c r="H10" s="486"/>
      <c r="I10" s="485"/>
      <c r="J10" s="486"/>
      <c r="K10" s="485"/>
      <c r="L10" s="486"/>
      <c r="M10" s="486"/>
      <c r="N10" s="486"/>
      <c r="O10" s="487"/>
    </row>
    <row r="11" spans="1:18" s="130" customFormat="1" ht="10.5">
      <c r="A11" s="234" t="s">
        <v>78</v>
      </c>
      <c r="B11" s="235">
        <v>700</v>
      </c>
      <c r="C11" s="235">
        <v>7891234</v>
      </c>
      <c r="D11" s="236">
        <v>5000</v>
      </c>
      <c r="E11" s="236">
        <f>F11*$D11</f>
        <v>1250</v>
      </c>
      <c r="F11" s="237">
        <v>0.25</v>
      </c>
      <c r="G11" s="236">
        <f>H11*$D11</f>
        <v>1500</v>
      </c>
      <c r="H11" s="237">
        <v>0.3</v>
      </c>
      <c r="I11" s="236">
        <f>J11*$D11</f>
        <v>1000</v>
      </c>
      <c r="J11" s="237">
        <v>0.2</v>
      </c>
      <c r="K11" s="236">
        <f>L11*$D11</f>
        <v>1250</v>
      </c>
      <c r="L11" s="237">
        <v>0.25</v>
      </c>
      <c r="M11" s="256">
        <f>K11+I11+G11+E11</f>
        <v>5000</v>
      </c>
      <c r="N11" s="237">
        <f>L11+J11+H11+F11</f>
        <v>1</v>
      </c>
      <c r="O11" s="234"/>
    </row>
    <row r="12" spans="1:18" s="130" customFormat="1" ht="10.5">
      <c r="A12" s="234" t="s">
        <v>102</v>
      </c>
      <c r="B12" s="235">
        <v>700</v>
      </c>
      <c r="C12" s="235">
        <v>7891234</v>
      </c>
      <c r="D12" s="236">
        <v>1200</v>
      </c>
      <c r="E12" s="236">
        <f>F12*$D12</f>
        <v>600</v>
      </c>
      <c r="F12" s="237">
        <v>0.5</v>
      </c>
      <c r="G12" s="236">
        <f>H12*$D12</f>
        <v>600</v>
      </c>
      <c r="H12" s="237">
        <v>0.5</v>
      </c>
      <c r="I12" s="236">
        <f>J12*$D12</f>
        <v>0</v>
      </c>
      <c r="J12" s="237">
        <v>0</v>
      </c>
      <c r="K12" s="236">
        <f>L12*$D12</f>
        <v>0</v>
      </c>
      <c r="L12" s="237">
        <v>0</v>
      </c>
      <c r="M12" s="256">
        <f>K12+I12+G12+E12</f>
        <v>1200</v>
      </c>
      <c r="N12" s="237">
        <f>L12+J12+H12+F12</f>
        <v>1</v>
      </c>
      <c r="O12" s="234"/>
    </row>
    <row r="13" spans="1:18" ht="16.5" customHeight="1">
      <c r="A13" s="83"/>
      <c r="B13" s="191"/>
      <c r="C13" s="191"/>
      <c r="D13" s="192">
        <v>0</v>
      </c>
      <c r="E13" s="274">
        <f t="shared" ref="E13:E19" si="0">F13*$D13</f>
        <v>0</v>
      </c>
      <c r="F13" s="193">
        <v>0</v>
      </c>
      <c r="G13" s="274">
        <f t="shared" ref="G13:G20" si="1">H13*$D13</f>
        <v>0</v>
      </c>
      <c r="H13" s="193">
        <v>0</v>
      </c>
      <c r="I13" s="274">
        <f t="shared" ref="I13:I20" si="2">J13*$D13</f>
        <v>0</v>
      </c>
      <c r="J13" s="193">
        <v>0</v>
      </c>
      <c r="K13" s="274">
        <f t="shared" ref="K13:K20" si="3">L13*$D13</f>
        <v>0</v>
      </c>
      <c r="L13" s="193">
        <v>0</v>
      </c>
      <c r="M13" s="256">
        <f t="shared" ref="M13:M19" si="4">K13+I13+G13+E13</f>
        <v>0</v>
      </c>
      <c r="N13" s="237">
        <f t="shared" ref="N13:N20" si="5">L13+J13+H13+F13</f>
        <v>0</v>
      </c>
      <c r="O13" s="81"/>
    </row>
    <row r="14" spans="1:18" ht="16.5" customHeight="1">
      <c r="A14" s="83"/>
      <c r="B14" s="191"/>
      <c r="C14" s="191"/>
      <c r="D14" s="192">
        <v>0</v>
      </c>
      <c r="E14" s="274">
        <f t="shared" si="0"/>
        <v>0</v>
      </c>
      <c r="F14" s="193">
        <v>0</v>
      </c>
      <c r="G14" s="274">
        <f t="shared" si="1"/>
        <v>0</v>
      </c>
      <c r="H14" s="193">
        <v>0</v>
      </c>
      <c r="I14" s="274">
        <f t="shared" si="2"/>
        <v>0</v>
      </c>
      <c r="J14" s="193">
        <v>0</v>
      </c>
      <c r="K14" s="274">
        <f t="shared" si="3"/>
        <v>0</v>
      </c>
      <c r="L14" s="193">
        <v>0</v>
      </c>
      <c r="M14" s="256">
        <f t="shared" si="4"/>
        <v>0</v>
      </c>
      <c r="N14" s="237">
        <f t="shared" si="5"/>
        <v>0</v>
      </c>
      <c r="O14" s="81"/>
    </row>
    <row r="15" spans="1:18" ht="16.5" customHeight="1">
      <c r="A15" s="83"/>
      <c r="B15" s="191"/>
      <c r="C15" s="191"/>
      <c r="D15" s="192">
        <v>0</v>
      </c>
      <c r="E15" s="274">
        <f t="shared" si="0"/>
        <v>0</v>
      </c>
      <c r="F15" s="193">
        <v>0</v>
      </c>
      <c r="G15" s="274">
        <f t="shared" si="1"/>
        <v>0</v>
      </c>
      <c r="H15" s="193">
        <v>0</v>
      </c>
      <c r="I15" s="274">
        <f t="shared" si="2"/>
        <v>0</v>
      </c>
      <c r="J15" s="193">
        <v>0</v>
      </c>
      <c r="K15" s="274">
        <f t="shared" si="3"/>
        <v>0</v>
      </c>
      <c r="L15" s="193">
        <v>0</v>
      </c>
      <c r="M15" s="256">
        <f t="shared" si="4"/>
        <v>0</v>
      </c>
      <c r="N15" s="237">
        <f t="shared" si="5"/>
        <v>0</v>
      </c>
      <c r="O15" s="190"/>
    </row>
    <row r="16" spans="1:18" ht="16.5" customHeight="1">
      <c r="A16" s="83"/>
      <c r="B16" s="191"/>
      <c r="C16" s="191"/>
      <c r="D16" s="192">
        <v>0</v>
      </c>
      <c r="E16" s="274">
        <f t="shared" si="0"/>
        <v>0</v>
      </c>
      <c r="F16" s="193">
        <v>0</v>
      </c>
      <c r="G16" s="274">
        <f t="shared" si="1"/>
        <v>0</v>
      </c>
      <c r="H16" s="193">
        <v>0</v>
      </c>
      <c r="I16" s="274">
        <f t="shared" si="2"/>
        <v>0</v>
      </c>
      <c r="J16" s="193">
        <v>0</v>
      </c>
      <c r="K16" s="274">
        <f t="shared" si="3"/>
        <v>0</v>
      </c>
      <c r="L16" s="193">
        <v>0</v>
      </c>
      <c r="M16" s="256">
        <f t="shared" si="4"/>
        <v>0</v>
      </c>
      <c r="N16" s="237">
        <f t="shared" si="5"/>
        <v>0</v>
      </c>
      <c r="O16" s="241"/>
    </row>
    <row r="17" spans="1:15" ht="16.5" customHeight="1">
      <c r="A17" s="83"/>
      <c r="B17" s="191"/>
      <c r="C17" s="191"/>
      <c r="D17" s="192">
        <v>0</v>
      </c>
      <c r="E17" s="274">
        <f t="shared" si="0"/>
        <v>0</v>
      </c>
      <c r="F17" s="193">
        <v>0</v>
      </c>
      <c r="G17" s="274">
        <f t="shared" si="1"/>
        <v>0</v>
      </c>
      <c r="H17" s="193">
        <v>0</v>
      </c>
      <c r="I17" s="274">
        <f t="shared" si="2"/>
        <v>0</v>
      </c>
      <c r="J17" s="193">
        <v>0</v>
      </c>
      <c r="K17" s="274">
        <f t="shared" si="3"/>
        <v>0</v>
      </c>
      <c r="L17" s="193">
        <v>0</v>
      </c>
      <c r="M17" s="256">
        <f t="shared" si="4"/>
        <v>0</v>
      </c>
      <c r="N17" s="237">
        <f t="shared" si="5"/>
        <v>0</v>
      </c>
      <c r="O17" s="81"/>
    </row>
    <row r="18" spans="1:15" ht="16.5" customHeight="1">
      <c r="A18" s="83"/>
      <c r="B18" s="191"/>
      <c r="C18" s="191"/>
      <c r="D18" s="192">
        <v>0</v>
      </c>
      <c r="E18" s="274">
        <f t="shared" si="0"/>
        <v>0</v>
      </c>
      <c r="F18" s="193">
        <v>0</v>
      </c>
      <c r="G18" s="274">
        <f t="shared" si="1"/>
        <v>0</v>
      </c>
      <c r="H18" s="193">
        <v>0</v>
      </c>
      <c r="I18" s="274">
        <f t="shared" si="2"/>
        <v>0</v>
      </c>
      <c r="J18" s="193">
        <v>0</v>
      </c>
      <c r="K18" s="274">
        <f t="shared" si="3"/>
        <v>0</v>
      </c>
      <c r="L18" s="193">
        <v>0</v>
      </c>
      <c r="M18" s="256">
        <f t="shared" si="4"/>
        <v>0</v>
      </c>
      <c r="N18" s="237">
        <f t="shared" si="5"/>
        <v>0</v>
      </c>
      <c r="O18" s="194"/>
    </row>
    <row r="19" spans="1:15" ht="16.5" customHeight="1">
      <c r="A19" s="83"/>
      <c r="B19" s="191"/>
      <c r="C19" s="191"/>
      <c r="D19" s="192">
        <v>0</v>
      </c>
      <c r="E19" s="274">
        <f t="shared" si="0"/>
        <v>0</v>
      </c>
      <c r="F19" s="193">
        <v>0</v>
      </c>
      <c r="G19" s="274">
        <f t="shared" si="1"/>
        <v>0</v>
      </c>
      <c r="H19" s="193">
        <v>0</v>
      </c>
      <c r="I19" s="274">
        <f t="shared" si="2"/>
        <v>0</v>
      </c>
      <c r="J19" s="193">
        <v>0</v>
      </c>
      <c r="K19" s="274">
        <f t="shared" si="3"/>
        <v>0</v>
      </c>
      <c r="L19" s="193">
        <v>0</v>
      </c>
      <c r="M19" s="256">
        <f t="shared" si="4"/>
        <v>0</v>
      </c>
      <c r="N19" s="237">
        <f t="shared" si="5"/>
        <v>0</v>
      </c>
      <c r="O19" s="194"/>
    </row>
    <row r="20" spans="1:15" ht="16.5" customHeight="1">
      <c r="A20" s="83"/>
      <c r="B20" s="191"/>
      <c r="C20" s="191"/>
      <c r="D20" s="192">
        <v>0</v>
      </c>
      <c r="E20" s="274">
        <f>F20*$D20</f>
        <v>0</v>
      </c>
      <c r="F20" s="193">
        <v>0</v>
      </c>
      <c r="G20" s="274">
        <f t="shared" si="1"/>
        <v>0</v>
      </c>
      <c r="H20" s="193">
        <v>0</v>
      </c>
      <c r="I20" s="274">
        <f t="shared" si="2"/>
        <v>0</v>
      </c>
      <c r="J20" s="193">
        <v>0</v>
      </c>
      <c r="K20" s="274">
        <f t="shared" si="3"/>
        <v>0</v>
      </c>
      <c r="L20" s="193">
        <v>0</v>
      </c>
      <c r="M20" s="256">
        <f>K20+I20+G20+E20</f>
        <v>0</v>
      </c>
      <c r="N20" s="237">
        <f t="shared" si="5"/>
        <v>0</v>
      </c>
      <c r="O20" s="194"/>
    </row>
    <row r="21" spans="1:15">
      <c r="A21" s="239"/>
      <c r="B21" s="239"/>
      <c r="C21" s="239" t="s">
        <v>66</v>
      </c>
      <c r="D21" s="254">
        <f>SUM(D13:D20)</f>
        <v>0</v>
      </c>
      <c r="E21" s="254">
        <f>SUM(E13:E20)</f>
        <v>0</v>
      </c>
      <c r="F21" s="255"/>
      <c r="G21" s="254">
        <f>SUM(G13:G20)</f>
        <v>0</v>
      </c>
      <c r="H21" s="255"/>
      <c r="I21" s="254">
        <f>SUM(I13:I20)</f>
        <v>0</v>
      </c>
      <c r="J21" s="255"/>
      <c r="K21" s="254">
        <f>SUM(K13:K20)</f>
        <v>0</v>
      </c>
      <c r="L21" s="255"/>
      <c r="M21" s="254">
        <f>SUM(M13:M20)</f>
        <v>0</v>
      </c>
      <c r="N21" s="237"/>
      <c r="O21" s="239"/>
    </row>
    <row r="22" spans="1:15">
      <c r="A22" s="71"/>
      <c r="B22" s="71"/>
      <c r="C22" s="71"/>
      <c r="D22" s="71"/>
      <c r="E22" s="536" t="s">
        <v>181</v>
      </c>
      <c r="F22" s="536"/>
      <c r="G22" s="536"/>
      <c r="H22" s="536"/>
      <c r="I22" s="536"/>
      <c r="J22" s="536"/>
      <c r="K22" s="536"/>
      <c r="L22" s="238"/>
      <c r="M22" s="238"/>
      <c r="N22" s="71"/>
    </row>
  </sheetData>
  <mergeCells count="2">
    <mergeCell ref="M9:N9"/>
    <mergeCell ref="A8:A9"/>
  </mergeCells>
  <phoneticPr fontId="0" type="noConversion"/>
  <conditionalFormatting sqref="N11:N20">
    <cfRule type="cellIs" priority="19" stopIfTrue="1" operator="equal">
      <formula>0</formula>
    </cfRule>
    <cfRule type="cellIs" dxfId="5" priority="20" stopIfTrue="1" operator="lessThan">
      <formula>1</formula>
    </cfRule>
    <cfRule type="cellIs" dxfId="4" priority="21" stopIfTrue="1" operator="greaterThan">
      <formula>1</formula>
    </cfRule>
  </conditionalFormatting>
  <conditionalFormatting sqref="N21">
    <cfRule type="cellIs" priority="1" stopIfTrue="1" operator="equal">
      <formula>0</formula>
    </cfRule>
    <cfRule type="cellIs" dxfId="3" priority="2" stopIfTrue="1" operator="lessThan">
      <formula>1</formula>
    </cfRule>
    <cfRule type="cellIs" dxfId="2" priority="3" stopIfTrue="1" operator="greaterThan">
      <formula>1</formula>
    </cfRule>
  </conditionalFormatting>
  <printOptions horizontalCentered="1"/>
  <pageMargins left="0.25" right="0.25" top="0.75" bottom="0.75" header="0.3" footer="0.3"/>
  <pageSetup scale="77" orientation="landscape" r:id="rId1"/>
  <headerFooter alignWithMargins="0">
    <oddFooter>Page &amp;P&amp;R&amp;A</oddFooter>
  </headerFooter>
  <ignoredErrors>
    <ignoredError sqref="D2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V33"/>
  <sheetViews>
    <sheetView workbookViewId="0"/>
  </sheetViews>
  <sheetFormatPr defaultRowHeight="12.75"/>
  <cols>
    <col min="1" max="1" width="29.42578125" customWidth="1"/>
    <col min="2" max="2" width="7.140625" customWidth="1"/>
    <col min="3" max="3" width="16.140625" customWidth="1"/>
    <col min="4" max="4" width="12" bestFit="1" customWidth="1"/>
    <col min="5" max="5" width="16.5703125" customWidth="1"/>
    <col min="6" max="6" width="10.85546875" customWidth="1"/>
    <col min="7" max="7" width="23.140625" customWidth="1"/>
    <col min="8" max="8" width="24.5703125" bestFit="1" customWidth="1"/>
    <col min="9" max="9" width="21.140625" customWidth="1"/>
  </cols>
  <sheetData>
    <row r="1" spans="1:22" ht="15">
      <c r="A1" s="499" t="s">
        <v>142</v>
      </c>
      <c r="B1" s="499"/>
      <c r="C1" s="499"/>
      <c r="D1" s="499"/>
      <c r="E1" s="499"/>
      <c r="F1" s="499"/>
    </row>
    <row r="2" spans="1:22">
      <c r="C2" s="5"/>
    </row>
    <row r="3" spans="1:22" ht="12.75" customHeight="1">
      <c r="A3" s="24" t="s">
        <v>131</v>
      </c>
      <c r="B3" s="445" t="str">
        <f>'Rate Request Form'!G5</f>
        <v>Financial Reporting Services</v>
      </c>
      <c r="C3" s="445"/>
      <c r="D3" s="445"/>
      <c r="E3" s="501"/>
      <c r="F3" s="393"/>
      <c r="G3" s="245"/>
      <c r="H3" s="245"/>
    </row>
    <row r="4" spans="1:22" ht="15" customHeight="1">
      <c r="A4" s="65"/>
      <c r="B4" s="3"/>
      <c r="C4" s="3"/>
      <c r="D4" s="3"/>
      <c r="E4" s="5"/>
      <c r="F4" s="65"/>
      <c r="G4" s="3"/>
      <c r="H4" s="3"/>
    </row>
    <row r="5" spans="1:22" s="9" customFormat="1" ht="30.75">
      <c r="A5" s="451" t="s">
        <v>26</v>
      </c>
      <c r="B5" s="451"/>
      <c r="C5" s="451"/>
      <c r="D5" s="451"/>
      <c r="E5" s="451"/>
      <c r="F5" s="451"/>
      <c r="G5" s="451"/>
      <c r="H5" s="451"/>
      <c r="I5" s="76"/>
      <c r="J5" s="76"/>
      <c r="K5" s="76"/>
      <c r="L5" s="76"/>
      <c r="M5" s="76"/>
      <c r="N5" s="76"/>
      <c r="O5" s="76"/>
      <c r="P5" s="76"/>
      <c r="Q5" s="76"/>
      <c r="R5" s="76"/>
      <c r="S5" s="76"/>
      <c r="T5" s="19"/>
      <c r="U5" s="19"/>
      <c r="V5" s="19"/>
    </row>
    <row r="6" spans="1:22" s="22" customFormat="1" ht="18">
      <c r="A6" s="502" t="s">
        <v>143</v>
      </c>
      <c r="B6" s="502"/>
      <c r="C6" s="502"/>
      <c r="D6" s="502"/>
      <c r="E6" s="502"/>
      <c r="F6" s="502"/>
      <c r="G6" s="502"/>
      <c r="H6" s="502"/>
      <c r="I6" s="77"/>
      <c r="J6" s="77"/>
      <c r="K6" s="77"/>
      <c r="L6" s="77"/>
      <c r="M6" s="77"/>
      <c r="N6" s="77"/>
      <c r="O6" s="77"/>
      <c r="P6" s="77"/>
      <c r="Q6" s="77"/>
      <c r="R6" s="77"/>
      <c r="S6" s="77"/>
      <c r="T6" s="21"/>
      <c r="U6" s="21"/>
      <c r="V6" s="21"/>
    </row>
    <row r="7" spans="1:22" s="22" customFormat="1" ht="18.75" thickBot="1">
      <c r="A7" s="394"/>
      <c r="B7" s="394"/>
      <c r="C7" s="394"/>
      <c r="D7" s="394"/>
      <c r="E7" s="394"/>
      <c r="F7" s="394"/>
      <c r="G7" s="394"/>
      <c r="H7" s="394"/>
      <c r="I7" s="77"/>
      <c r="J7" s="77"/>
      <c r="K7" s="77"/>
      <c r="L7" s="77"/>
      <c r="M7" s="77"/>
      <c r="N7" s="77"/>
      <c r="O7" s="77"/>
      <c r="P7" s="77"/>
      <c r="Q7" s="77"/>
      <c r="R7" s="77"/>
      <c r="S7" s="77"/>
      <c r="T7" s="392"/>
      <c r="U7" s="392"/>
      <c r="V7" s="392"/>
    </row>
    <row r="8" spans="1:22" s="9" customFormat="1">
      <c r="A8" s="509"/>
      <c r="B8" s="488" t="s">
        <v>57</v>
      </c>
      <c r="C8" s="489"/>
      <c r="D8" s="507"/>
      <c r="E8" s="510"/>
      <c r="F8" s="510"/>
      <c r="G8" s="508"/>
      <c r="H8" s="456"/>
    </row>
    <row r="9" spans="1:22" s="73" customFormat="1" ht="39" thickBot="1">
      <c r="A9" s="511" t="s">
        <v>77</v>
      </c>
      <c r="B9" s="503" t="s">
        <v>58</v>
      </c>
      <c r="C9" s="504" t="s">
        <v>59</v>
      </c>
      <c r="D9" s="512" t="s">
        <v>138</v>
      </c>
      <c r="E9" s="505" t="s">
        <v>49</v>
      </c>
      <c r="F9" s="506" t="s">
        <v>100</v>
      </c>
      <c r="G9" s="504" t="s">
        <v>1</v>
      </c>
      <c r="H9" s="513" t="s">
        <v>64</v>
      </c>
    </row>
    <row r="10" spans="1:22" s="130" customFormat="1" ht="14.25">
      <c r="A10" s="154" t="s">
        <v>93</v>
      </c>
      <c r="B10" s="123"/>
      <c r="C10" s="124"/>
      <c r="D10" s="125"/>
      <c r="E10" s="126"/>
      <c r="F10" s="126"/>
      <c r="G10" s="127"/>
      <c r="H10" s="142"/>
    </row>
    <row r="11" spans="1:22" s="130" customFormat="1" ht="10.5">
      <c r="A11" s="155" t="s">
        <v>103</v>
      </c>
      <c r="B11" s="156">
        <v>700</v>
      </c>
      <c r="C11" s="156">
        <v>7891234</v>
      </c>
      <c r="D11" s="157">
        <v>50000</v>
      </c>
      <c r="E11" s="157">
        <f>D11*0.28</f>
        <v>14000.000000000002</v>
      </c>
      <c r="F11" s="157">
        <v>-40000</v>
      </c>
      <c r="G11" s="157">
        <f>SUM(D11:F11)</f>
        <v>24000</v>
      </c>
      <c r="H11" s="155"/>
    </row>
    <row r="12" spans="1:22" s="130" customFormat="1">
      <c r="A12" s="155" t="s">
        <v>104</v>
      </c>
      <c r="B12" s="156">
        <v>700</v>
      </c>
      <c r="C12" s="156">
        <v>7891234</v>
      </c>
      <c r="D12" s="158"/>
      <c r="E12" s="158"/>
      <c r="F12" s="158"/>
      <c r="G12" s="157">
        <v>500</v>
      </c>
      <c r="H12" s="155"/>
    </row>
    <row r="13" spans="1:22" ht="14.25" customHeight="1">
      <c r="A13" s="197"/>
      <c r="B13" s="196"/>
      <c r="C13" s="196"/>
      <c r="D13" s="195"/>
      <c r="E13" s="195"/>
      <c r="F13" s="195"/>
      <c r="G13" s="250">
        <f>SUM(D13:F13)</f>
        <v>0</v>
      </c>
      <c r="H13" s="198"/>
    </row>
    <row r="14" spans="1:22">
      <c r="A14" s="197"/>
      <c r="B14" s="196"/>
      <c r="C14" s="196"/>
      <c r="D14" s="195"/>
      <c r="E14" s="195"/>
      <c r="F14" s="195"/>
      <c r="G14" s="250">
        <f>SUM(D14:F14)</f>
        <v>0</v>
      </c>
      <c r="H14" s="198"/>
    </row>
    <row r="15" spans="1:22">
      <c r="A15" s="371"/>
      <c r="B15" s="371"/>
      <c r="C15" s="371"/>
      <c r="D15" s="371"/>
      <c r="E15" s="195"/>
      <c r="F15" s="195"/>
      <c r="G15" s="250">
        <f>SUM(D15:F15)</f>
        <v>0</v>
      </c>
      <c r="H15" s="198"/>
    </row>
    <row r="16" spans="1:22">
      <c r="A16" s="199"/>
      <c r="B16" s="196"/>
      <c r="C16" s="196"/>
      <c r="D16" s="195"/>
      <c r="E16" s="195"/>
      <c r="F16" s="195"/>
      <c r="G16" s="250">
        <f t="shared" ref="G16:G26" si="0">SUM(D16:F16)</f>
        <v>0</v>
      </c>
      <c r="H16" s="198"/>
    </row>
    <row r="17" spans="1:8">
      <c r="A17" s="199"/>
      <c r="B17" s="196"/>
      <c r="C17" s="196"/>
      <c r="D17" s="195"/>
      <c r="E17" s="195"/>
      <c r="F17" s="195"/>
      <c r="G17" s="250">
        <f t="shared" si="0"/>
        <v>0</v>
      </c>
      <c r="H17" s="198"/>
    </row>
    <row r="18" spans="1:8" ht="16.5" customHeight="1">
      <c r="A18" s="200"/>
      <c r="B18" s="201"/>
      <c r="C18" s="201"/>
      <c r="D18" s="202"/>
      <c r="E18" s="202"/>
      <c r="F18" s="202"/>
      <c r="G18" s="250">
        <f t="shared" si="0"/>
        <v>0</v>
      </c>
      <c r="H18" s="203"/>
    </row>
    <row r="19" spans="1:8">
      <c r="A19" s="199"/>
      <c r="B19" s="196"/>
      <c r="C19" s="196"/>
      <c r="D19" s="195"/>
      <c r="E19" s="195"/>
      <c r="F19" s="195"/>
      <c r="G19" s="250">
        <f t="shared" si="0"/>
        <v>0</v>
      </c>
      <c r="H19" s="198"/>
    </row>
    <row r="20" spans="1:8">
      <c r="A20" s="199"/>
      <c r="B20" s="196"/>
      <c r="C20" s="196"/>
      <c r="D20" s="195"/>
      <c r="E20" s="195"/>
      <c r="F20" s="195"/>
      <c r="G20" s="250">
        <f t="shared" si="0"/>
        <v>0</v>
      </c>
      <c r="H20" s="198"/>
    </row>
    <row r="21" spans="1:8">
      <c r="A21" s="199"/>
      <c r="B21" s="196"/>
      <c r="C21" s="196"/>
      <c r="D21" s="195"/>
      <c r="E21" s="195"/>
      <c r="F21" s="195"/>
      <c r="G21" s="250">
        <f t="shared" si="0"/>
        <v>0</v>
      </c>
      <c r="H21" s="198"/>
    </row>
    <row r="22" spans="1:8">
      <c r="A22" s="197"/>
      <c r="B22" s="196"/>
      <c r="C22" s="196"/>
      <c r="D22" s="195"/>
      <c r="E22" s="195"/>
      <c r="F22" s="195"/>
      <c r="G22" s="250">
        <f t="shared" si="0"/>
        <v>0</v>
      </c>
      <c r="H22" s="198"/>
    </row>
    <row r="23" spans="1:8">
      <c r="A23" s="78"/>
      <c r="B23" s="79"/>
      <c r="C23" s="79"/>
      <c r="D23" s="74"/>
      <c r="E23" s="74"/>
      <c r="F23" s="74"/>
      <c r="G23" s="250">
        <f t="shared" si="0"/>
        <v>0</v>
      </c>
      <c r="H23" s="78"/>
    </row>
    <row r="24" spans="1:8">
      <c r="A24" s="78"/>
      <c r="B24" s="79"/>
      <c r="C24" s="79"/>
      <c r="D24" s="74"/>
      <c r="E24" s="74"/>
      <c r="F24" s="74"/>
      <c r="G24" s="250">
        <f t="shared" si="0"/>
        <v>0</v>
      </c>
      <c r="H24" s="198"/>
    </row>
    <row r="25" spans="1:8">
      <c r="A25" s="78"/>
      <c r="B25" s="79"/>
      <c r="C25" s="79"/>
      <c r="D25" s="74"/>
      <c r="E25" s="74"/>
      <c r="F25" s="74"/>
      <c r="G25" s="250">
        <f t="shared" si="0"/>
        <v>0</v>
      </c>
      <c r="H25" s="78"/>
    </row>
    <row r="26" spans="1:8">
      <c r="A26" s="78"/>
      <c r="B26" s="79"/>
      <c r="C26" s="79"/>
      <c r="D26" s="74"/>
      <c r="E26" s="74"/>
      <c r="F26" s="74"/>
      <c r="G26" s="250">
        <f t="shared" si="0"/>
        <v>0</v>
      </c>
      <c r="H26" s="78"/>
    </row>
    <row r="27" spans="1:8">
      <c r="A27" s="78"/>
      <c r="B27" s="79"/>
      <c r="C27" s="79"/>
      <c r="D27" s="74"/>
      <c r="E27" s="74"/>
      <c r="F27" s="74"/>
      <c r="G27" s="250"/>
      <c r="H27" s="78"/>
    </row>
    <row r="28" spans="1:8">
      <c r="C28" s="1" t="s">
        <v>140</v>
      </c>
      <c r="D28" s="250">
        <f>SUM(D13:D27)-D27</f>
        <v>0</v>
      </c>
      <c r="E28" s="250">
        <f>SUM(E13:E27)</f>
        <v>0</v>
      </c>
      <c r="F28" s="250">
        <f>SUM(F13:F27)</f>
        <v>0</v>
      </c>
      <c r="G28" s="250">
        <f>SUM(G13:G27)</f>
        <v>0</v>
      </c>
    </row>
    <row r="29" spans="1:8" s="62" customFormat="1">
      <c r="C29" s="258"/>
      <c r="D29" s="259"/>
      <c r="E29" s="259"/>
      <c r="F29" s="259"/>
      <c r="G29" s="259"/>
    </row>
    <row r="30" spans="1:8">
      <c r="A30" s="257" t="s">
        <v>270</v>
      </c>
      <c r="G30" s="74">
        <v>0</v>
      </c>
      <c r="H30" s="247"/>
    </row>
    <row r="31" spans="1:8">
      <c r="G31" s="260"/>
    </row>
    <row r="32" spans="1:8" ht="13.5" thickBot="1">
      <c r="C32" s="1" t="s">
        <v>1</v>
      </c>
      <c r="G32" s="75">
        <f>G28+G30</f>
        <v>0</v>
      </c>
    </row>
    <row r="33" spans="6:8" ht="13.5" thickTop="1">
      <c r="F33" s="355"/>
      <c r="G33" s="355" t="s">
        <v>253</v>
      </c>
      <c r="H33" s="355"/>
    </row>
  </sheetData>
  <phoneticPr fontId="0" type="noConversion"/>
  <printOptions horizontalCentered="1"/>
  <pageMargins left="0.25" right="0.25" top="0.75" bottom="0.75" header="0.3" footer="0.3"/>
  <pageSetup scale="98" orientation="landscape" r:id="rId1"/>
  <headerFooter alignWithMargins="0">
    <oddFooter>Page &amp;P&amp;R&amp;A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W21"/>
  <sheetViews>
    <sheetView zoomScaleNormal="100" workbookViewId="0">
      <selection sqref="A1:G1"/>
    </sheetView>
  </sheetViews>
  <sheetFormatPr defaultRowHeight="12.75"/>
  <cols>
    <col min="1" max="1" width="28.5703125" customWidth="1"/>
    <col min="2" max="2" width="20.85546875" customWidth="1"/>
    <col min="3" max="3" width="15.140625" customWidth="1"/>
    <col min="4" max="4" width="12" customWidth="1"/>
    <col min="5" max="6" width="9.85546875" bestFit="1" customWidth="1"/>
    <col min="7" max="7" width="11.85546875" customWidth="1"/>
    <col min="8" max="8" width="11.42578125" bestFit="1" customWidth="1"/>
    <col min="9" max="10" width="10.42578125" bestFit="1" customWidth="1"/>
    <col min="11" max="11" width="10.5703125" bestFit="1" customWidth="1"/>
    <col min="12" max="12" width="16.42578125" bestFit="1" customWidth="1"/>
    <col min="13" max="13" width="21.85546875" customWidth="1"/>
    <col min="14" max="14" width="18.28515625" bestFit="1" customWidth="1"/>
  </cols>
  <sheetData>
    <row r="1" spans="1:23" ht="15">
      <c r="A1" s="406" t="s">
        <v>142</v>
      </c>
      <c r="B1" s="406"/>
      <c r="C1" s="406"/>
      <c r="D1" s="406"/>
      <c r="E1" s="406"/>
      <c r="F1" s="406"/>
      <c r="G1" s="406"/>
    </row>
    <row r="2" spans="1:23">
      <c r="C2" s="5"/>
    </row>
    <row r="3" spans="1:23" ht="12.75" customHeight="1">
      <c r="A3" s="24" t="s">
        <v>131</v>
      </c>
      <c r="B3" s="500" t="str">
        <f>'Rate Request Form'!G5</f>
        <v>Financial Reporting Services</v>
      </c>
      <c r="C3" s="500"/>
      <c r="D3" s="500"/>
      <c r="E3" s="6"/>
    </row>
    <row r="4" spans="1:23" ht="15" customHeight="1">
      <c r="A4" s="65"/>
      <c r="B4" s="3"/>
      <c r="C4" s="3"/>
      <c r="D4" s="3"/>
      <c r="E4" s="5"/>
      <c r="F4" s="5"/>
      <c r="G4" s="65"/>
      <c r="H4" s="3"/>
      <c r="I4" s="3"/>
    </row>
    <row r="5" spans="1:23" s="9" customFormat="1" ht="30.75">
      <c r="A5" s="451" t="s">
        <v>26</v>
      </c>
      <c r="B5" s="451"/>
      <c r="C5" s="451"/>
      <c r="D5" s="451"/>
      <c r="E5" s="451"/>
      <c r="F5" s="451"/>
      <c r="G5" s="451"/>
      <c r="H5" s="451"/>
      <c r="I5" s="451"/>
      <c r="J5" s="451"/>
      <c r="K5" s="451"/>
      <c r="L5" s="451"/>
      <c r="M5" s="451"/>
      <c r="N5" s="76"/>
      <c r="O5" s="76"/>
      <c r="P5" s="76"/>
      <c r="Q5" s="76"/>
      <c r="R5" s="76"/>
      <c r="S5" s="76"/>
      <c r="T5" s="76"/>
      <c r="U5" s="19"/>
      <c r="V5" s="19"/>
      <c r="W5" s="19"/>
    </row>
    <row r="6" spans="1:23" s="22" customFormat="1" ht="18">
      <c r="A6" s="502" t="s">
        <v>249</v>
      </c>
      <c r="B6" s="502"/>
      <c r="C6" s="502"/>
      <c r="D6" s="502"/>
      <c r="E6" s="502"/>
      <c r="F6" s="502"/>
      <c r="G6" s="502"/>
      <c r="H6" s="502"/>
      <c r="I6" s="502"/>
      <c r="J6" s="502"/>
      <c r="K6" s="502"/>
      <c r="L6" s="502"/>
      <c r="M6" s="502"/>
      <c r="N6" s="77"/>
      <c r="O6" s="77"/>
      <c r="P6" s="77"/>
      <c r="Q6" s="77"/>
      <c r="R6" s="77"/>
      <c r="S6" s="77"/>
      <c r="T6" s="77"/>
      <c r="U6" s="21"/>
      <c r="V6" s="21"/>
      <c r="W6" s="21"/>
    </row>
    <row r="7" spans="1:23" s="22" customFormat="1" ht="18.75" thickBot="1">
      <c r="A7" s="72"/>
      <c r="B7" s="20"/>
      <c r="C7" s="21"/>
    </row>
    <row r="8" spans="1:23" s="22" customFormat="1" ht="18.75" thickBot="1">
      <c r="A8" s="21"/>
      <c r="B8" s="21"/>
      <c r="C8" s="21"/>
      <c r="D8" s="515" t="s">
        <v>121</v>
      </c>
      <c r="E8" s="516"/>
      <c r="F8" s="517"/>
      <c r="G8" s="515" t="s">
        <v>122</v>
      </c>
      <c r="H8" s="516"/>
      <c r="I8" s="516"/>
      <c r="J8" s="516"/>
      <c r="K8" s="516"/>
      <c r="L8" s="517"/>
      <c r="M8" s="518" t="s">
        <v>126</v>
      </c>
    </row>
    <row r="9" spans="1:23" s="4" customFormat="1" ht="42" customHeight="1" thickBot="1">
      <c r="A9" s="521" t="s">
        <v>109</v>
      </c>
      <c r="B9" s="519" t="s">
        <v>150</v>
      </c>
      <c r="C9" s="519" t="s">
        <v>117</v>
      </c>
      <c r="D9" s="520" t="s">
        <v>118</v>
      </c>
      <c r="E9" s="520" t="s">
        <v>119</v>
      </c>
      <c r="F9" s="520" t="s">
        <v>254</v>
      </c>
      <c r="G9" s="520" t="s">
        <v>27</v>
      </c>
      <c r="H9" s="520" t="s">
        <v>28</v>
      </c>
      <c r="I9" s="520" t="s">
        <v>120</v>
      </c>
      <c r="J9" s="520" t="s">
        <v>30</v>
      </c>
      <c r="K9" s="520" t="s">
        <v>32</v>
      </c>
      <c r="L9" s="520" t="s">
        <v>34</v>
      </c>
      <c r="M9" s="520" t="s">
        <v>34</v>
      </c>
      <c r="N9" s="514" t="s">
        <v>255</v>
      </c>
    </row>
    <row r="10" spans="1:23" s="130" customFormat="1" ht="14.25">
      <c r="A10" s="154" t="s">
        <v>93</v>
      </c>
      <c r="B10" s="144"/>
      <c r="C10" s="144"/>
      <c r="D10" s="141"/>
      <c r="E10" s="121"/>
      <c r="F10" s="121"/>
      <c r="G10" s="145"/>
      <c r="H10" s="121"/>
      <c r="I10" s="121"/>
      <c r="J10" s="121"/>
      <c r="K10" s="121"/>
      <c r="L10" s="146"/>
      <c r="M10" s="147"/>
      <c r="N10" s="372"/>
    </row>
    <row r="11" spans="1:23" s="130" customFormat="1" ht="10.5">
      <c r="A11" s="155" t="s">
        <v>60</v>
      </c>
      <c r="B11" s="159" t="s">
        <v>108</v>
      </c>
      <c r="C11" s="160">
        <f t="shared" ref="C11:C12" si="0">SUM(D11:M11)</f>
        <v>1500</v>
      </c>
      <c r="D11" s="155">
        <v>100</v>
      </c>
      <c r="E11" s="155">
        <v>1000</v>
      </c>
      <c r="F11" s="155"/>
      <c r="G11" s="155"/>
      <c r="H11" s="155"/>
      <c r="I11" s="155">
        <v>200</v>
      </c>
      <c r="J11" s="155"/>
      <c r="K11" s="155"/>
      <c r="L11" s="155">
        <v>195</v>
      </c>
      <c r="M11" s="155">
        <v>5</v>
      </c>
      <c r="N11" s="372">
        <f>SUM(D11:M11)</f>
        <v>1500</v>
      </c>
    </row>
    <row r="12" spans="1:23" s="130" customFormat="1" ht="10.5">
      <c r="A12" s="155" t="s">
        <v>63</v>
      </c>
      <c r="B12" s="159" t="s">
        <v>139</v>
      </c>
      <c r="C12" s="160">
        <f t="shared" si="0"/>
        <v>300</v>
      </c>
      <c r="D12" s="155">
        <v>15</v>
      </c>
      <c r="E12" s="155">
        <v>250</v>
      </c>
      <c r="F12" s="155"/>
      <c r="G12" s="155"/>
      <c r="H12" s="155"/>
      <c r="I12" s="155"/>
      <c r="J12" s="155">
        <v>15</v>
      </c>
      <c r="K12" s="155"/>
      <c r="L12" s="155">
        <v>20</v>
      </c>
      <c r="M12" s="155"/>
      <c r="N12" s="372">
        <f t="shared" ref="N12:N20" si="1">SUM(D12:M12)</f>
        <v>300</v>
      </c>
    </row>
    <row r="13" spans="1:23">
      <c r="A13" s="198" t="str">
        <f>'Salary and Wage'!K10</f>
        <v>Service 1</v>
      </c>
      <c r="B13" s="189"/>
      <c r="C13" s="373"/>
      <c r="D13" s="78"/>
      <c r="E13" s="78"/>
      <c r="F13" s="78"/>
      <c r="G13" s="78"/>
      <c r="H13" s="78"/>
      <c r="I13" s="78"/>
      <c r="J13" s="78"/>
      <c r="K13" s="78"/>
      <c r="L13" s="78"/>
      <c r="M13" s="78"/>
      <c r="N13" s="372">
        <f t="shared" si="1"/>
        <v>0</v>
      </c>
    </row>
    <row r="14" spans="1:23">
      <c r="A14" s="198" t="str">
        <f>'Salary and Wage'!M10</f>
        <v>Service 2</v>
      </c>
      <c r="B14" s="189"/>
      <c r="C14" s="373"/>
      <c r="D14" s="78"/>
      <c r="E14" s="78"/>
      <c r="F14" s="78"/>
      <c r="G14" s="78"/>
      <c r="H14" s="78"/>
      <c r="I14" s="78"/>
      <c r="J14" s="78"/>
      <c r="K14" s="78"/>
      <c r="L14" s="78"/>
      <c r="M14" s="78"/>
      <c r="N14" s="372">
        <f t="shared" si="1"/>
        <v>0</v>
      </c>
    </row>
    <row r="15" spans="1:23">
      <c r="A15" s="198" t="str">
        <f>'Salary and Wage'!O10</f>
        <v>Service 3</v>
      </c>
      <c r="B15" s="78"/>
      <c r="C15" s="373"/>
      <c r="E15" s="78"/>
      <c r="F15" s="78"/>
      <c r="G15" s="78"/>
      <c r="H15" s="78"/>
      <c r="I15" s="78"/>
      <c r="J15" s="78"/>
      <c r="K15" s="78"/>
      <c r="L15" s="78"/>
      <c r="M15" s="78"/>
      <c r="N15" s="372">
        <f t="shared" si="1"/>
        <v>0</v>
      </c>
    </row>
    <row r="16" spans="1:23">
      <c r="A16" s="198" t="str">
        <f>'Salary and Wage'!Q10</f>
        <v>Service 4</v>
      </c>
      <c r="B16" s="78"/>
      <c r="C16" s="373"/>
      <c r="D16" s="78"/>
      <c r="E16" s="78"/>
      <c r="F16" s="78"/>
      <c r="G16" s="78"/>
      <c r="H16" s="78"/>
      <c r="I16" s="78"/>
      <c r="J16" s="78"/>
      <c r="K16" s="78"/>
      <c r="L16" s="78"/>
      <c r="M16" s="78"/>
      <c r="N16" s="372">
        <f t="shared" si="1"/>
        <v>0</v>
      </c>
    </row>
    <row r="17" spans="1:14">
      <c r="A17" s="198"/>
      <c r="B17" s="78"/>
      <c r="C17" s="204"/>
      <c r="D17" s="78"/>
      <c r="E17" s="78"/>
      <c r="F17" s="78"/>
      <c r="G17" s="78"/>
      <c r="H17" s="78"/>
      <c r="I17" s="78"/>
      <c r="J17" s="78"/>
      <c r="K17" s="78"/>
      <c r="L17" s="78"/>
      <c r="M17" s="78"/>
      <c r="N17" s="372">
        <f t="shared" si="1"/>
        <v>0</v>
      </c>
    </row>
    <row r="18" spans="1:14">
      <c r="A18" s="198"/>
      <c r="B18" s="78"/>
      <c r="C18" s="204"/>
      <c r="D18" s="78"/>
      <c r="E18" s="78"/>
      <c r="F18" s="78"/>
      <c r="G18" s="78"/>
      <c r="H18" s="78"/>
      <c r="I18" s="78"/>
      <c r="J18" s="78"/>
      <c r="K18" s="78"/>
      <c r="L18" s="78"/>
      <c r="M18" s="78"/>
      <c r="N18" s="372">
        <f t="shared" si="1"/>
        <v>0</v>
      </c>
    </row>
    <row r="19" spans="1:14" s="62" customFormat="1">
      <c r="A19" s="205"/>
      <c r="B19" s="78"/>
      <c r="C19" s="79"/>
      <c r="D19" s="78"/>
      <c r="E19" s="78"/>
      <c r="F19" s="78"/>
      <c r="G19" s="78"/>
      <c r="H19" s="78"/>
      <c r="I19" s="78"/>
      <c r="J19" s="78"/>
      <c r="K19" s="78"/>
      <c r="L19" s="78"/>
      <c r="M19" s="78"/>
      <c r="N19" s="372">
        <f t="shared" si="1"/>
        <v>0</v>
      </c>
    </row>
    <row r="20" spans="1:14">
      <c r="A20" s="78"/>
      <c r="B20" s="189"/>
      <c r="C20" s="79"/>
      <c r="D20" s="78"/>
      <c r="E20" s="78"/>
      <c r="F20" s="78"/>
      <c r="G20" s="78"/>
      <c r="H20" s="78"/>
      <c r="I20" s="78"/>
      <c r="J20" s="78"/>
      <c r="K20" s="78"/>
      <c r="L20" s="78"/>
      <c r="M20" s="78"/>
      <c r="N20" s="372">
        <f t="shared" si="1"/>
        <v>0</v>
      </c>
    </row>
    <row r="21" spans="1:14">
      <c r="A21" s="3"/>
      <c r="B21" s="3"/>
      <c r="C21" s="3"/>
    </row>
  </sheetData>
  <mergeCells count="1">
    <mergeCell ref="A1:G1"/>
  </mergeCells>
  <phoneticPr fontId="0" type="noConversion"/>
  <printOptions horizontalCentered="1"/>
  <pageMargins left="0.25" right="0.25" top="0.75" bottom="0.75" header="0.3" footer="0.3"/>
  <pageSetup scale="76" orientation="landscape" r:id="rId1"/>
  <headerFooter alignWithMargins="0">
    <oddFooter>Page &amp;P&amp;R&amp;A</oddFooter>
  </headerFooter>
  <ignoredErrors>
    <ignoredError sqref="N13:N16"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V61"/>
  <sheetViews>
    <sheetView topLeftCell="A35" workbookViewId="0">
      <selection activeCell="L55" sqref="L55:S55"/>
    </sheetView>
  </sheetViews>
  <sheetFormatPr defaultRowHeight="12.75"/>
  <cols>
    <col min="1" max="1" width="32.5703125" bestFit="1" customWidth="1"/>
    <col min="2" max="2" width="19.5703125" bestFit="1" customWidth="1"/>
    <col min="3" max="3" width="13.140625" bestFit="1" customWidth="1"/>
    <col min="4" max="4" width="11.140625" bestFit="1" customWidth="1"/>
    <col min="5" max="5" width="10.42578125" style="5" customWidth="1"/>
    <col min="6" max="6" width="7.140625" customWidth="1"/>
    <col min="7" max="7" width="10.85546875" bestFit="1" customWidth="1"/>
    <col min="8" max="9" width="11.28515625" bestFit="1" customWidth="1"/>
    <col min="10" max="10" width="6.140625" customWidth="1"/>
    <col min="11" max="11" width="10.28515625" bestFit="1" customWidth="1"/>
    <col min="12" max="12" width="11.28515625" bestFit="1" customWidth="1"/>
    <col min="13" max="13" width="6.28515625" customWidth="1"/>
    <col min="14" max="14" width="10.28515625" bestFit="1" customWidth="1"/>
    <col min="15" max="15" width="6.28515625" customWidth="1"/>
    <col min="16" max="16" width="10.28515625" bestFit="1" customWidth="1"/>
    <col min="17" max="17" width="5.85546875" bestFit="1" customWidth="1"/>
    <col min="18" max="18" width="11.140625" customWidth="1"/>
    <col min="19" max="19" width="6" bestFit="1" customWidth="1"/>
    <col min="20" max="20" width="10.28515625" bestFit="1" customWidth="1"/>
    <col min="22" max="22" width="15.28515625" customWidth="1"/>
  </cols>
  <sheetData>
    <row r="1" spans="1:22" ht="15">
      <c r="A1" s="406" t="s">
        <v>142</v>
      </c>
      <c r="B1" s="406"/>
      <c r="C1" s="406"/>
      <c r="D1" s="406"/>
      <c r="E1" s="406"/>
      <c r="F1" s="406"/>
    </row>
    <row r="2" spans="1:22" s="62" customFormat="1" ht="15">
      <c r="A2" s="243"/>
      <c r="B2" s="243"/>
      <c r="C2" s="243"/>
      <c r="D2" s="243"/>
      <c r="E2" s="243"/>
      <c r="F2" s="243"/>
    </row>
    <row r="3" spans="1:22" ht="12.75" customHeight="1">
      <c r="A3" s="24" t="s">
        <v>131</v>
      </c>
      <c r="B3" s="500" t="str">
        <f>'Rate Request Form'!G5</f>
        <v>Financial Reporting Services</v>
      </c>
      <c r="C3" s="500"/>
      <c r="D3" s="500"/>
      <c r="E3" s="501"/>
      <c r="F3" s="393"/>
    </row>
    <row r="4" spans="1:22" ht="15">
      <c r="A4" s="65"/>
      <c r="B4" s="386"/>
      <c r="C4" s="387"/>
      <c r="D4" s="387"/>
      <c r="E4" s="6"/>
      <c r="F4" s="5"/>
      <c r="G4" s="65"/>
      <c r="H4" s="244"/>
      <c r="I4" s="244"/>
      <c r="J4" s="244"/>
    </row>
    <row r="5" spans="1:22" s="9" customFormat="1" ht="30.75">
      <c r="A5" s="451" t="s">
        <v>26</v>
      </c>
      <c r="B5" s="451"/>
      <c r="C5" s="451"/>
      <c r="D5" s="451"/>
      <c r="E5" s="451"/>
      <c r="F5" s="451"/>
      <c r="G5" s="451"/>
      <c r="H5" s="451"/>
      <c r="I5" s="451"/>
      <c r="J5" s="451"/>
      <c r="K5" s="451"/>
      <c r="L5" s="451"/>
      <c r="M5" s="451"/>
      <c r="N5" s="451"/>
      <c r="O5" s="451"/>
      <c r="P5" s="451"/>
      <c r="Q5" s="451"/>
      <c r="R5" s="451"/>
      <c r="S5" s="452"/>
      <c r="T5" s="452"/>
      <c r="U5" s="452"/>
    </row>
    <row r="6" spans="1:22" s="22" customFormat="1" ht="18">
      <c r="A6" s="453" t="s">
        <v>148</v>
      </c>
      <c r="B6" s="453"/>
      <c r="C6" s="453"/>
      <c r="D6" s="453"/>
      <c r="E6" s="453"/>
      <c r="F6" s="453"/>
      <c r="G6" s="453"/>
      <c r="H6" s="453"/>
      <c r="I6" s="453"/>
      <c r="J6" s="453"/>
      <c r="K6" s="453"/>
      <c r="L6" s="453"/>
      <c r="M6" s="453"/>
      <c r="N6" s="453"/>
      <c r="O6" s="453"/>
      <c r="P6" s="453"/>
      <c r="Q6" s="453"/>
      <c r="R6" s="453"/>
      <c r="S6" s="453"/>
      <c r="T6" s="453"/>
      <c r="U6" s="453"/>
    </row>
    <row r="7" spans="1:22" s="22" customFormat="1" ht="18">
      <c r="A7" s="21"/>
      <c r="B7" s="21"/>
      <c r="C7" s="21"/>
      <c r="D7" s="21"/>
      <c r="E7" s="21"/>
      <c r="F7" s="21"/>
      <c r="G7" s="21"/>
      <c r="H7" s="21"/>
      <c r="I7" s="21"/>
      <c r="J7" s="21"/>
      <c r="K7" s="21"/>
      <c r="L7" s="21"/>
      <c r="M7" s="21"/>
      <c r="N7" s="21"/>
      <c r="O7" s="21"/>
      <c r="P7" s="21"/>
      <c r="Q7" s="21"/>
    </row>
    <row r="8" spans="1:22" ht="13.5" thickBot="1"/>
    <row r="9" spans="1:22" s="9" customFormat="1">
      <c r="A9" s="12"/>
      <c r="B9" s="13"/>
      <c r="C9" s="13"/>
      <c r="D9" s="13"/>
      <c r="E9" s="26"/>
      <c r="F9" s="443" t="s">
        <v>57</v>
      </c>
      <c r="G9" s="444"/>
      <c r="H9" s="522" t="s">
        <v>149</v>
      </c>
      <c r="I9" s="522"/>
      <c r="J9" s="522"/>
      <c r="K9" s="522"/>
      <c r="L9" s="523" t="s">
        <v>61</v>
      </c>
      <c r="M9" s="523"/>
      <c r="N9" s="523"/>
      <c r="O9" s="523"/>
      <c r="P9" s="523"/>
      <c r="Q9" s="523"/>
      <c r="R9" s="523"/>
      <c r="S9" s="523"/>
    </row>
    <row r="10" spans="1:22" s="9" customFormat="1" ht="39" thickBot="1">
      <c r="A10" s="15" t="s">
        <v>67</v>
      </c>
      <c r="B10" s="45" t="s">
        <v>99</v>
      </c>
      <c r="C10" s="45" t="s">
        <v>185</v>
      </c>
      <c r="D10" s="45" t="s">
        <v>250</v>
      </c>
      <c r="E10" s="45" t="s">
        <v>68</v>
      </c>
      <c r="F10" s="46" t="s">
        <v>58</v>
      </c>
      <c r="G10" s="47" t="s">
        <v>59</v>
      </c>
      <c r="H10" s="151" t="s">
        <v>69</v>
      </c>
      <c r="I10" s="152" t="s">
        <v>75</v>
      </c>
      <c r="J10" s="152" t="s">
        <v>70</v>
      </c>
      <c r="K10" s="153" t="s">
        <v>180</v>
      </c>
      <c r="L10" s="240" t="str">
        <f>'Salary and Wage'!K10</f>
        <v>Service 1</v>
      </c>
      <c r="M10" s="240" t="s">
        <v>76</v>
      </c>
      <c r="N10" s="240" t="str">
        <f>'Salary and Wage'!M10</f>
        <v>Service 2</v>
      </c>
      <c r="O10" s="240" t="s">
        <v>76</v>
      </c>
      <c r="P10" s="240" t="str">
        <f>'Salary and Wage'!O10</f>
        <v>Service 3</v>
      </c>
      <c r="Q10" s="240" t="s">
        <v>76</v>
      </c>
      <c r="R10" s="240" t="str">
        <f>'Salary and Wage'!Q10</f>
        <v>Service 4</v>
      </c>
      <c r="S10" s="240" t="s">
        <v>76</v>
      </c>
      <c r="T10" s="524" t="s">
        <v>79</v>
      </c>
      <c r="U10" s="524"/>
      <c r="V10" s="354" t="s">
        <v>64</v>
      </c>
    </row>
    <row r="11" spans="1:22" s="130" customFormat="1" ht="14.25">
      <c r="A11" s="154" t="s">
        <v>93</v>
      </c>
      <c r="B11" s="144"/>
      <c r="C11" s="144"/>
      <c r="D11" s="122"/>
      <c r="E11" s="148"/>
      <c r="F11" s="123"/>
      <c r="G11" s="124"/>
      <c r="H11" s="125"/>
      <c r="I11" s="126"/>
      <c r="J11" s="126"/>
      <c r="K11" s="127"/>
      <c r="L11" s="352"/>
      <c r="M11" s="128"/>
      <c r="N11" s="352"/>
      <c r="O11" s="128"/>
      <c r="P11" s="352"/>
      <c r="Q11" s="128"/>
      <c r="R11" s="352"/>
      <c r="S11" s="128"/>
      <c r="T11" s="353"/>
      <c r="U11" s="128"/>
      <c r="V11" s="142"/>
    </row>
    <row r="12" spans="1:22" s="130" customFormat="1" ht="10.5">
      <c r="A12" s="131" t="s">
        <v>71</v>
      </c>
      <c r="B12" s="149" t="s">
        <v>72</v>
      </c>
      <c r="C12" s="149" t="s">
        <v>184</v>
      </c>
      <c r="D12" s="133" t="s">
        <v>73</v>
      </c>
      <c r="E12" s="150">
        <v>38139</v>
      </c>
      <c r="F12" s="134">
        <v>700</v>
      </c>
      <c r="G12" s="135">
        <v>7891234</v>
      </c>
      <c r="H12" s="136">
        <v>85000</v>
      </c>
      <c r="I12" s="137">
        <v>15937.5</v>
      </c>
      <c r="J12" s="137">
        <v>8</v>
      </c>
      <c r="K12" s="138">
        <v>10625</v>
      </c>
      <c r="L12" s="345">
        <f>$K12*M12</f>
        <v>5312.5</v>
      </c>
      <c r="M12" s="300">
        <v>0.5</v>
      </c>
      <c r="N12" s="345">
        <f>O12*$K12</f>
        <v>2656.25</v>
      </c>
      <c r="O12" s="300">
        <v>0.25</v>
      </c>
      <c r="P12" s="345">
        <f>$K12*Q12</f>
        <v>1062.5</v>
      </c>
      <c r="Q12" s="300">
        <v>0.1</v>
      </c>
      <c r="R12" s="345">
        <f>$K12*S12</f>
        <v>1593.75</v>
      </c>
      <c r="S12" s="300">
        <v>0.15</v>
      </c>
      <c r="T12" s="261">
        <f>L12+N12+P12+R12</f>
        <v>10625</v>
      </c>
      <c r="U12" s="139">
        <f>M12+O12+Q12+S12</f>
        <v>1</v>
      </c>
      <c r="V12" s="143"/>
    </row>
    <row r="13" spans="1:22">
      <c r="A13" s="361"/>
      <c r="B13" s="207"/>
      <c r="C13" s="206"/>
      <c r="D13" s="206"/>
      <c r="E13" s="208"/>
      <c r="F13" s="79"/>
      <c r="G13" s="79"/>
      <c r="H13" s="357"/>
      <c r="I13" s="248"/>
      <c r="J13" s="249"/>
      <c r="K13" s="248"/>
      <c r="L13" s="345">
        <f t="shared" ref="L13:L53" si="0">$K13*M13</f>
        <v>0</v>
      </c>
      <c r="M13" s="350">
        <v>0</v>
      </c>
      <c r="N13" s="345">
        <f t="shared" ref="N13:N53" si="1">O13*$K13</f>
        <v>0</v>
      </c>
      <c r="O13" s="350">
        <v>0</v>
      </c>
      <c r="P13" s="345">
        <f t="shared" ref="P13:P53" si="2">$K13*Q13</f>
        <v>0</v>
      </c>
      <c r="Q13" s="350">
        <v>0</v>
      </c>
      <c r="R13" s="345">
        <f t="shared" ref="R13:R53" si="3">$K13*S13</f>
        <v>0</v>
      </c>
      <c r="S13" s="350">
        <v>0</v>
      </c>
      <c r="T13" s="304">
        <f t="shared" ref="T13:T53" si="4">L13+N13+P13+R13</f>
        <v>0</v>
      </c>
      <c r="U13" s="300">
        <f t="shared" ref="U13:U53" si="5">M13+O13+Q13+S13</f>
        <v>0</v>
      </c>
      <c r="V13" s="78"/>
    </row>
    <row r="14" spans="1:22">
      <c r="A14" s="361"/>
      <c r="B14" s="207"/>
      <c r="C14" s="206"/>
      <c r="D14" s="206"/>
      <c r="E14" s="208"/>
      <c r="F14" s="79"/>
      <c r="G14" s="79"/>
      <c r="H14" s="357"/>
      <c r="I14" s="248"/>
      <c r="J14" s="249"/>
      <c r="K14" s="248"/>
      <c r="L14" s="345">
        <f t="shared" si="0"/>
        <v>0</v>
      </c>
      <c r="M14" s="350">
        <v>0</v>
      </c>
      <c r="N14" s="345">
        <f t="shared" si="1"/>
        <v>0</v>
      </c>
      <c r="O14" s="350">
        <v>0</v>
      </c>
      <c r="P14" s="345">
        <f t="shared" si="2"/>
        <v>0</v>
      </c>
      <c r="Q14" s="350">
        <v>0</v>
      </c>
      <c r="R14" s="345">
        <f t="shared" si="3"/>
        <v>0</v>
      </c>
      <c r="S14" s="350">
        <v>0</v>
      </c>
      <c r="T14" s="304">
        <f t="shared" si="4"/>
        <v>0</v>
      </c>
      <c r="U14" s="300">
        <f t="shared" si="5"/>
        <v>0</v>
      </c>
      <c r="V14" s="78"/>
    </row>
    <row r="15" spans="1:22">
      <c r="A15" s="361"/>
      <c r="B15" s="207"/>
      <c r="C15" s="206"/>
      <c r="D15" s="206"/>
      <c r="E15" s="208"/>
      <c r="F15" s="79"/>
      <c r="G15" s="79"/>
      <c r="H15" s="357"/>
      <c r="I15" s="248"/>
      <c r="J15" s="249"/>
      <c r="K15" s="248"/>
      <c r="L15" s="345">
        <f t="shared" si="0"/>
        <v>0</v>
      </c>
      <c r="M15" s="350">
        <v>0</v>
      </c>
      <c r="N15" s="345">
        <f t="shared" si="1"/>
        <v>0</v>
      </c>
      <c r="O15" s="350">
        <v>0</v>
      </c>
      <c r="P15" s="345">
        <f t="shared" si="2"/>
        <v>0</v>
      </c>
      <c r="Q15" s="350">
        <v>0</v>
      </c>
      <c r="R15" s="345">
        <f t="shared" si="3"/>
        <v>0</v>
      </c>
      <c r="S15" s="350">
        <v>0</v>
      </c>
      <c r="T15" s="304">
        <f t="shared" si="4"/>
        <v>0</v>
      </c>
      <c r="U15" s="300">
        <f t="shared" si="5"/>
        <v>0</v>
      </c>
      <c r="V15" s="78"/>
    </row>
    <row r="16" spans="1:22">
      <c r="A16" s="361"/>
      <c r="B16" s="207"/>
      <c r="C16" s="206"/>
      <c r="D16" s="206"/>
      <c r="E16" s="208"/>
      <c r="F16" s="79"/>
      <c r="G16" s="79"/>
      <c r="H16" s="357"/>
      <c r="I16" s="248"/>
      <c r="J16" s="249"/>
      <c r="K16" s="248"/>
      <c r="L16" s="345">
        <f t="shared" si="0"/>
        <v>0</v>
      </c>
      <c r="M16" s="350">
        <v>0</v>
      </c>
      <c r="N16" s="345">
        <f t="shared" si="1"/>
        <v>0</v>
      </c>
      <c r="O16" s="350">
        <v>0</v>
      </c>
      <c r="P16" s="345">
        <f t="shared" si="2"/>
        <v>0</v>
      </c>
      <c r="Q16" s="350">
        <v>0</v>
      </c>
      <c r="R16" s="345">
        <f t="shared" si="3"/>
        <v>0</v>
      </c>
      <c r="S16" s="350">
        <v>0</v>
      </c>
      <c r="T16" s="304">
        <f t="shared" si="4"/>
        <v>0</v>
      </c>
      <c r="U16" s="300">
        <f t="shared" si="5"/>
        <v>0</v>
      </c>
      <c r="V16" s="78"/>
    </row>
    <row r="17" spans="1:22">
      <c r="A17" s="361"/>
      <c r="B17" s="207"/>
      <c r="C17" s="206"/>
      <c r="D17" s="206"/>
      <c r="E17" s="208"/>
      <c r="F17" s="79"/>
      <c r="G17" s="79"/>
      <c r="H17" s="357"/>
      <c r="I17" s="248"/>
      <c r="J17" s="249"/>
      <c r="K17" s="248"/>
      <c r="L17" s="345">
        <f t="shared" si="0"/>
        <v>0</v>
      </c>
      <c r="M17" s="350">
        <v>0</v>
      </c>
      <c r="N17" s="345">
        <f t="shared" si="1"/>
        <v>0</v>
      </c>
      <c r="O17" s="350">
        <v>0</v>
      </c>
      <c r="P17" s="345">
        <f t="shared" si="2"/>
        <v>0</v>
      </c>
      <c r="Q17" s="350">
        <v>0</v>
      </c>
      <c r="R17" s="345">
        <f t="shared" si="3"/>
        <v>0</v>
      </c>
      <c r="S17" s="350">
        <v>0</v>
      </c>
      <c r="T17" s="304">
        <f t="shared" si="4"/>
        <v>0</v>
      </c>
      <c r="U17" s="300">
        <f t="shared" si="5"/>
        <v>0</v>
      </c>
      <c r="V17" s="78"/>
    </row>
    <row r="18" spans="1:22">
      <c r="A18" s="361"/>
      <c r="B18" s="207"/>
      <c r="C18" s="206"/>
      <c r="D18" s="206"/>
      <c r="E18" s="208"/>
      <c r="F18" s="79"/>
      <c r="G18" s="79"/>
      <c r="H18" s="357"/>
      <c r="I18" s="248"/>
      <c r="J18" s="249"/>
      <c r="K18" s="248"/>
      <c r="L18" s="345">
        <f t="shared" ref="L18" si="6">$K18*M18</f>
        <v>0</v>
      </c>
      <c r="M18" s="350">
        <v>0</v>
      </c>
      <c r="N18" s="345">
        <f t="shared" ref="N18" si="7">O18*$K18</f>
        <v>0</v>
      </c>
      <c r="O18" s="350">
        <v>0</v>
      </c>
      <c r="P18" s="345">
        <f t="shared" ref="P18" si="8">$K18*Q18</f>
        <v>0</v>
      </c>
      <c r="Q18" s="350">
        <v>0</v>
      </c>
      <c r="R18" s="345">
        <f t="shared" ref="R18" si="9">$K18*S18</f>
        <v>0</v>
      </c>
      <c r="S18" s="350">
        <v>0</v>
      </c>
      <c r="T18" s="304">
        <f t="shared" ref="T18" si="10">L18+N18+P18+R18</f>
        <v>0</v>
      </c>
      <c r="U18" s="300">
        <f t="shared" ref="U18" si="11">M18+O18+Q18+S18</f>
        <v>0</v>
      </c>
      <c r="V18" s="78"/>
    </row>
    <row r="19" spans="1:22">
      <c r="A19" s="361"/>
      <c r="B19" s="207"/>
      <c r="C19" s="206"/>
      <c r="D19" s="206"/>
      <c r="E19" s="208"/>
      <c r="F19" s="79"/>
      <c r="G19" s="79"/>
      <c r="H19" s="357"/>
      <c r="I19" s="248"/>
      <c r="J19" s="249"/>
      <c r="K19" s="248"/>
      <c r="L19" s="345">
        <f t="shared" si="0"/>
        <v>0</v>
      </c>
      <c r="M19" s="350">
        <v>0</v>
      </c>
      <c r="N19" s="345">
        <f t="shared" si="1"/>
        <v>0</v>
      </c>
      <c r="O19" s="350">
        <v>0</v>
      </c>
      <c r="P19" s="345">
        <f t="shared" si="2"/>
        <v>0</v>
      </c>
      <c r="Q19" s="350">
        <v>0</v>
      </c>
      <c r="R19" s="345">
        <f t="shared" si="3"/>
        <v>0</v>
      </c>
      <c r="S19" s="350">
        <v>0</v>
      </c>
      <c r="T19" s="304">
        <f t="shared" si="4"/>
        <v>0</v>
      </c>
      <c r="U19" s="300">
        <f t="shared" si="5"/>
        <v>0</v>
      </c>
      <c r="V19" s="78"/>
    </row>
    <row r="20" spans="1:22">
      <c r="A20" s="361"/>
      <c r="B20" s="207"/>
      <c r="C20" s="206"/>
      <c r="D20" s="206"/>
      <c r="E20" s="208"/>
      <c r="F20" s="79"/>
      <c r="G20" s="79"/>
      <c r="H20" s="357"/>
      <c r="I20" s="248"/>
      <c r="J20" s="249"/>
      <c r="K20" s="248"/>
      <c r="L20" s="345">
        <f t="shared" si="0"/>
        <v>0</v>
      </c>
      <c r="M20" s="350">
        <v>0</v>
      </c>
      <c r="N20" s="345">
        <f t="shared" si="1"/>
        <v>0</v>
      </c>
      <c r="O20" s="350">
        <v>0</v>
      </c>
      <c r="P20" s="345">
        <f t="shared" si="2"/>
        <v>0</v>
      </c>
      <c r="Q20" s="350">
        <v>0</v>
      </c>
      <c r="R20" s="345">
        <f t="shared" si="3"/>
        <v>0</v>
      </c>
      <c r="S20" s="350">
        <v>0</v>
      </c>
      <c r="T20" s="304">
        <f t="shared" si="4"/>
        <v>0</v>
      </c>
      <c r="U20" s="300">
        <f t="shared" si="5"/>
        <v>0</v>
      </c>
      <c r="V20" s="78"/>
    </row>
    <row r="21" spans="1:22">
      <c r="A21" s="361"/>
      <c r="B21" s="207"/>
      <c r="C21" s="206"/>
      <c r="D21" s="206"/>
      <c r="E21" s="208"/>
      <c r="F21" s="79"/>
      <c r="G21" s="79"/>
      <c r="H21" s="357"/>
      <c r="I21" s="248"/>
      <c r="J21" s="249"/>
      <c r="K21" s="248"/>
      <c r="L21" s="345">
        <f t="shared" si="0"/>
        <v>0</v>
      </c>
      <c r="M21" s="350">
        <v>0</v>
      </c>
      <c r="N21" s="345">
        <f t="shared" si="1"/>
        <v>0</v>
      </c>
      <c r="O21" s="350">
        <v>0</v>
      </c>
      <c r="P21" s="345">
        <f t="shared" si="2"/>
        <v>0</v>
      </c>
      <c r="Q21" s="350">
        <v>0</v>
      </c>
      <c r="R21" s="345">
        <f t="shared" si="3"/>
        <v>0</v>
      </c>
      <c r="S21" s="350">
        <v>0</v>
      </c>
      <c r="T21" s="304">
        <f t="shared" si="4"/>
        <v>0</v>
      </c>
      <c r="U21" s="300">
        <f t="shared" si="5"/>
        <v>0</v>
      </c>
      <c r="V21" s="78"/>
    </row>
    <row r="22" spans="1:22">
      <c r="A22" s="197"/>
      <c r="B22" s="207"/>
      <c r="C22" s="206"/>
      <c r="D22" s="206"/>
      <c r="E22" s="208"/>
      <c r="F22" s="84"/>
      <c r="G22" s="85"/>
      <c r="H22" s="248"/>
      <c r="I22" s="248"/>
      <c r="J22" s="249"/>
      <c r="K22" s="248"/>
      <c r="L22" s="345">
        <f t="shared" si="0"/>
        <v>0</v>
      </c>
      <c r="M22" s="350">
        <v>0</v>
      </c>
      <c r="N22" s="345">
        <f t="shared" si="1"/>
        <v>0</v>
      </c>
      <c r="O22" s="350">
        <v>0</v>
      </c>
      <c r="P22" s="345">
        <f t="shared" si="2"/>
        <v>0</v>
      </c>
      <c r="Q22" s="350">
        <v>0</v>
      </c>
      <c r="R22" s="345">
        <f t="shared" si="3"/>
        <v>0</v>
      </c>
      <c r="S22" s="350">
        <v>0</v>
      </c>
      <c r="T22" s="304">
        <f t="shared" si="4"/>
        <v>0</v>
      </c>
      <c r="U22" s="300">
        <f t="shared" si="5"/>
        <v>0</v>
      </c>
      <c r="V22" s="78"/>
    </row>
    <row r="23" spans="1:22">
      <c r="A23" s="197"/>
      <c r="B23" s="207"/>
      <c r="C23" s="206"/>
      <c r="D23" s="206"/>
      <c r="E23" s="208"/>
      <c r="F23" s="79"/>
      <c r="G23" s="79"/>
      <c r="H23" s="357"/>
      <c r="I23" s="248"/>
      <c r="J23" s="249"/>
      <c r="K23" s="248"/>
      <c r="L23" s="345">
        <f t="shared" si="0"/>
        <v>0</v>
      </c>
      <c r="M23" s="350">
        <v>0</v>
      </c>
      <c r="N23" s="345">
        <f t="shared" si="1"/>
        <v>0</v>
      </c>
      <c r="O23" s="350">
        <v>0</v>
      </c>
      <c r="P23" s="345">
        <f t="shared" si="2"/>
        <v>0</v>
      </c>
      <c r="Q23" s="350">
        <v>0</v>
      </c>
      <c r="R23" s="345">
        <f t="shared" si="3"/>
        <v>0</v>
      </c>
      <c r="S23" s="350">
        <v>0</v>
      </c>
      <c r="T23" s="304">
        <f t="shared" si="4"/>
        <v>0</v>
      </c>
      <c r="U23" s="300">
        <f t="shared" si="5"/>
        <v>0</v>
      </c>
      <c r="V23" s="78"/>
    </row>
    <row r="24" spans="1:22">
      <c r="A24" s="360"/>
      <c r="B24" s="207"/>
      <c r="C24" s="206"/>
      <c r="D24" s="206"/>
      <c r="E24" s="208"/>
      <c r="F24" s="79"/>
      <c r="G24" s="79"/>
      <c r="H24" s="248"/>
      <c r="I24" s="248"/>
      <c r="J24" s="249"/>
      <c r="K24" s="248"/>
      <c r="L24" s="345">
        <f t="shared" si="0"/>
        <v>0</v>
      </c>
      <c r="M24" s="350">
        <v>0</v>
      </c>
      <c r="N24" s="345">
        <f t="shared" si="1"/>
        <v>0</v>
      </c>
      <c r="O24" s="350">
        <v>0</v>
      </c>
      <c r="P24" s="345">
        <f t="shared" si="2"/>
        <v>0</v>
      </c>
      <c r="Q24" s="350">
        <v>0</v>
      </c>
      <c r="R24" s="345">
        <f t="shared" si="3"/>
        <v>0</v>
      </c>
      <c r="S24" s="350">
        <v>0</v>
      </c>
      <c r="T24" s="304">
        <f t="shared" si="4"/>
        <v>0</v>
      </c>
      <c r="U24" s="300">
        <f t="shared" si="5"/>
        <v>0</v>
      </c>
      <c r="V24" s="78"/>
    </row>
    <row r="25" spans="1:22">
      <c r="A25" s="197"/>
      <c r="B25" s="207"/>
      <c r="C25" s="206"/>
      <c r="D25" s="206"/>
      <c r="E25" s="208"/>
      <c r="F25" s="79"/>
      <c r="G25" s="79"/>
      <c r="H25" s="248"/>
      <c r="I25" s="248"/>
      <c r="J25" s="249"/>
      <c r="K25" s="248"/>
      <c r="L25" s="345">
        <f t="shared" si="0"/>
        <v>0</v>
      </c>
      <c r="M25" s="350">
        <v>0</v>
      </c>
      <c r="N25" s="345">
        <f t="shared" si="1"/>
        <v>0</v>
      </c>
      <c r="O25" s="350">
        <v>0</v>
      </c>
      <c r="P25" s="345">
        <f t="shared" si="2"/>
        <v>0</v>
      </c>
      <c r="Q25" s="350">
        <v>0</v>
      </c>
      <c r="R25" s="345">
        <f t="shared" si="3"/>
        <v>0</v>
      </c>
      <c r="S25" s="350">
        <v>0</v>
      </c>
      <c r="T25" s="304">
        <f t="shared" si="4"/>
        <v>0</v>
      </c>
      <c r="U25" s="300">
        <f t="shared" si="5"/>
        <v>0</v>
      </c>
      <c r="V25" s="78"/>
    </row>
    <row r="26" spans="1:22">
      <c r="A26" s="197"/>
      <c r="B26" s="207"/>
      <c r="C26" s="206"/>
      <c r="D26" s="206"/>
      <c r="E26" s="208"/>
      <c r="F26" s="79"/>
      <c r="G26" s="79"/>
      <c r="H26" s="248"/>
      <c r="I26" s="248"/>
      <c r="J26" s="249"/>
      <c r="K26" s="248"/>
      <c r="L26" s="345">
        <f t="shared" si="0"/>
        <v>0</v>
      </c>
      <c r="M26" s="350">
        <v>0</v>
      </c>
      <c r="N26" s="345">
        <f t="shared" si="1"/>
        <v>0</v>
      </c>
      <c r="O26" s="350">
        <v>0</v>
      </c>
      <c r="P26" s="345">
        <f t="shared" si="2"/>
        <v>0</v>
      </c>
      <c r="Q26" s="350">
        <v>0</v>
      </c>
      <c r="R26" s="345">
        <f t="shared" si="3"/>
        <v>0</v>
      </c>
      <c r="S26" s="350">
        <v>0</v>
      </c>
      <c r="T26" s="304">
        <f t="shared" si="4"/>
        <v>0</v>
      </c>
      <c r="U26" s="300">
        <f t="shared" si="5"/>
        <v>0</v>
      </c>
      <c r="V26" s="78"/>
    </row>
    <row r="27" spans="1:22">
      <c r="A27" s="197"/>
      <c r="B27" s="207"/>
      <c r="C27" s="206"/>
      <c r="D27" s="206"/>
      <c r="E27" s="208"/>
      <c r="F27" s="79"/>
      <c r="G27" s="79"/>
      <c r="H27" s="248"/>
      <c r="I27" s="248"/>
      <c r="J27" s="249"/>
      <c r="K27" s="248"/>
      <c r="L27" s="345">
        <f t="shared" si="0"/>
        <v>0</v>
      </c>
      <c r="M27" s="350">
        <v>0</v>
      </c>
      <c r="N27" s="345">
        <f t="shared" si="1"/>
        <v>0</v>
      </c>
      <c r="O27" s="350">
        <v>0</v>
      </c>
      <c r="P27" s="345">
        <f t="shared" si="2"/>
        <v>0</v>
      </c>
      <c r="Q27" s="350">
        <v>0</v>
      </c>
      <c r="R27" s="345">
        <f t="shared" si="3"/>
        <v>0</v>
      </c>
      <c r="S27" s="350">
        <v>0</v>
      </c>
      <c r="T27" s="304">
        <f t="shared" si="4"/>
        <v>0</v>
      </c>
      <c r="U27" s="300">
        <f t="shared" si="5"/>
        <v>0</v>
      </c>
      <c r="V27" s="78"/>
    </row>
    <row r="28" spans="1:22">
      <c r="A28" s="197"/>
      <c r="B28" s="207"/>
      <c r="C28" s="206"/>
      <c r="D28" s="206"/>
      <c r="E28" s="208"/>
      <c r="F28" s="79"/>
      <c r="G28" s="79"/>
      <c r="H28" s="248"/>
      <c r="I28" s="248"/>
      <c r="J28" s="249"/>
      <c r="K28" s="248"/>
      <c r="L28" s="345">
        <f t="shared" si="0"/>
        <v>0</v>
      </c>
      <c r="M28" s="350">
        <v>0</v>
      </c>
      <c r="N28" s="345">
        <f t="shared" si="1"/>
        <v>0</v>
      </c>
      <c r="O28" s="350">
        <v>0</v>
      </c>
      <c r="P28" s="345">
        <f t="shared" si="2"/>
        <v>0</v>
      </c>
      <c r="Q28" s="350">
        <v>0</v>
      </c>
      <c r="R28" s="345">
        <f t="shared" si="3"/>
        <v>0</v>
      </c>
      <c r="S28" s="350">
        <v>0</v>
      </c>
      <c r="T28" s="304">
        <f t="shared" si="4"/>
        <v>0</v>
      </c>
      <c r="U28" s="300">
        <f t="shared" si="5"/>
        <v>0</v>
      </c>
      <c r="V28" s="78"/>
    </row>
    <row r="29" spans="1:22">
      <c r="A29" s="197"/>
      <c r="B29" s="207"/>
      <c r="C29" s="206"/>
      <c r="D29" s="206"/>
      <c r="E29" s="208"/>
      <c r="F29" s="79"/>
      <c r="G29" s="79"/>
      <c r="H29" s="248"/>
      <c r="I29" s="248"/>
      <c r="J29" s="249"/>
      <c r="K29" s="248"/>
      <c r="L29" s="345">
        <f t="shared" si="0"/>
        <v>0</v>
      </c>
      <c r="M29" s="350">
        <v>0</v>
      </c>
      <c r="N29" s="345">
        <f t="shared" si="1"/>
        <v>0</v>
      </c>
      <c r="O29" s="350">
        <v>0</v>
      </c>
      <c r="P29" s="345">
        <f t="shared" si="2"/>
        <v>0</v>
      </c>
      <c r="Q29" s="350">
        <v>0</v>
      </c>
      <c r="R29" s="345">
        <f t="shared" si="3"/>
        <v>0</v>
      </c>
      <c r="S29" s="350">
        <v>0</v>
      </c>
      <c r="T29" s="304">
        <f t="shared" si="4"/>
        <v>0</v>
      </c>
      <c r="U29" s="300">
        <f t="shared" si="5"/>
        <v>0</v>
      </c>
      <c r="V29" s="78"/>
    </row>
    <row r="30" spans="1:22">
      <c r="A30" s="197"/>
      <c r="B30" s="207"/>
      <c r="C30" s="206"/>
      <c r="D30" s="206"/>
      <c r="E30" s="208"/>
      <c r="F30" s="79"/>
      <c r="G30" s="79"/>
      <c r="H30" s="248"/>
      <c r="I30" s="248"/>
      <c r="J30" s="249"/>
      <c r="K30" s="248"/>
      <c r="L30" s="345">
        <f t="shared" si="0"/>
        <v>0</v>
      </c>
      <c r="M30" s="350">
        <v>0</v>
      </c>
      <c r="N30" s="345">
        <f t="shared" si="1"/>
        <v>0</v>
      </c>
      <c r="O30" s="350">
        <v>0</v>
      </c>
      <c r="P30" s="345">
        <f t="shared" si="2"/>
        <v>0</v>
      </c>
      <c r="Q30" s="350">
        <v>0</v>
      </c>
      <c r="R30" s="345">
        <f t="shared" si="3"/>
        <v>0</v>
      </c>
      <c r="S30" s="350">
        <v>0</v>
      </c>
      <c r="T30" s="304">
        <f t="shared" si="4"/>
        <v>0</v>
      </c>
      <c r="U30" s="300">
        <f t="shared" si="5"/>
        <v>0</v>
      </c>
      <c r="V30" s="78"/>
    </row>
    <row r="31" spans="1:22">
      <c r="A31" s="197"/>
      <c r="B31" s="207"/>
      <c r="C31" s="206"/>
      <c r="D31" s="206"/>
      <c r="E31" s="208"/>
      <c r="F31" s="79"/>
      <c r="G31" s="79"/>
      <c r="H31" s="248"/>
      <c r="I31" s="248"/>
      <c r="J31" s="249"/>
      <c r="K31" s="248"/>
      <c r="L31" s="345">
        <f t="shared" si="0"/>
        <v>0</v>
      </c>
      <c r="M31" s="350">
        <v>0</v>
      </c>
      <c r="N31" s="345">
        <f t="shared" si="1"/>
        <v>0</v>
      </c>
      <c r="O31" s="350">
        <v>0</v>
      </c>
      <c r="P31" s="345">
        <f t="shared" si="2"/>
        <v>0</v>
      </c>
      <c r="Q31" s="350">
        <v>0</v>
      </c>
      <c r="R31" s="345">
        <f t="shared" si="3"/>
        <v>0</v>
      </c>
      <c r="S31" s="350">
        <v>0</v>
      </c>
      <c r="T31" s="304">
        <f t="shared" si="4"/>
        <v>0</v>
      </c>
      <c r="U31" s="300">
        <f t="shared" si="5"/>
        <v>0</v>
      </c>
      <c r="V31" s="78"/>
    </row>
    <row r="32" spans="1:22">
      <c r="A32" s="197"/>
      <c r="B32" s="207"/>
      <c r="C32" s="206"/>
      <c r="D32" s="206"/>
      <c r="E32" s="208"/>
      <c r="F32" s="79"/>
      <c r="G32" s="79"/>
      <c r="H32" s="248"/>
      <c r="I32" s="248"/>
      <c r="J32" s="249"/>
      <c r="K32" s="248"/>
      <c r="L32" s="345">
        <f t="shared" si="0"/>
        <v>0</v>
      </c>
      <c r="M32" s="350">
        <v>0</v>
      </c>
      <c r="N32" s="345">
        <f t="shared" si="1"/>
        <v>0</v>
      </c>
      <c r="O32" s="350">
        <v>0</v>
      </c>
      <c r="P32" s="345">
        <f t="shared" si="2"/>
        <v>0</v>
      </c>
      <c r="Q32" s="350">
        <v>0</v>
      </c>
      <c r="R32" s="345">
        <f t="shared" si="3"/>
        <v>0</v>
      </c>
      <c r="S32" s="350">
        <v>0</v>
      </c>
      <c r="T32" s="304">
        <f t="shared" si="4"/>
        <v>0</v>
      </c>
      <c r="U32" s="300">
        <f t="shared" si="5"/>
        <v>0</v>
      </c>
      <c r="V32" s="78"/>
    </row>
    <row r="33" spans="1:22">
      <c r="A33" s="197"/>
      <c r="B33" s="207"/>
      <c r="C33" s="206"/>
      <c r="D33" s="206"/>
      <c r="E33" s="208"/>
      <c r="F33" s="79"/>
      <c r="G33" s="79"/>
      <c r="H33" s="248"/>
      <c r="I33" s="248"/>
      <c r="J33" s="249"/>
      <c r="K33" s="248"/>
      <c r="L33" s="345">
        <f t="shared" si="0"/>
        <v>0</v>
      </c>
      <c r="M33" s="350">
        <v>0</v>
      </c>
      <c r="N33" s="345">
        <f t="shared" si="1"/>
        <v>0</v>
      </c>
      <c r="O33" s="350">
        <v>0</v>
      </c>
      <c r="P33" s="345">
        <f t="shared" si="2"/>
        <v>0</v>
      </c>
      <c r="Q33" s="350">
        <v>0</v>
      </c>
      <c r="R33" s="345">
        <f t="shared" si="3"/>
        <v>0</v>
      </c>
      <c r="S33" s="350">
        <v>0</v>
      </c>
      <c r="T33" s="304">
        <f t="shared" si="4"/>
        <v>0</v>
      </c>
      <c r="U33" s="300">
        <f t="shared" si="5"/>
        <v>0</v>
      </c>
      <c r="V33" s="78"/>
    </row>
    <row r="34" spans="1:22">
      <c r="A34" s="197"/>
      <c r="B34" s="207"/>
      <c r="C34" s="206"/>
      <c r="D34" s="206"/>
      <c r="E34" s="208"/>
      <c r="F34" s="79"/>
      <c r="G34" s="79"/>
      <c r="H34" s="248"/>
      <c r="I34" s="248"/>
      <c r="J34" s="249"/>
      <c r="K34" s="248"/>
      <c r="L34" s="345">
        <f t="shared" si="0"/>
        <v>0</v>
      </c>
      <c r="M34" s="350">
        <v>0</v>
      </c>
      <c r="N34" s="345">
        <f t="shared" si="1"/>
        <v>0</v>
      </c>
      <c r="O34" s="350">
        <v>0</v>
      </c>
      <c r="P34" s="345">
        <f t="shared" si="2"/>
        <v>0</v>
      </c>
      <c r="Q34" s="350">
        <v>0</v>
      </c>
      <c r="R34" s="345">
        <f t="shared" si="3"/>
        <v>0</v>
      </c>
      <c r="S34" s="350">
        <v>0</v>
      </c>
      <c r="T34" s="304">
        <f t="shared" si="4"/>
        <v>0</v>
      </c>
      <c r="U34" s="300">
        <f t="shared" si="5"/>
        <v>0</v>
      </c>
      <c r="V34" s="78"/>
    </row>
    <row r="35" spans="1:22">
      <c r="A35" s="197"/>
      <c r="B35" s="207"/>
      <c r="C35" s="206"/>
      <c r="D35" s="206"/>
      <c r="E35" s="208"/>
      <c r="F35" s="79"/>
      <c r="G35" s="79"/>
      <c r="H35" s="248"/>
      <c r="I35" s="248"/>
      <c r="J35" s="249"/>
      <c r="K35" s="248"/>
      <c r="L35" s="345">
        <f t="shared" si="0"/>
        <v>0</v>
      </c>
      <c r="M35" s="350">
        <v>0</v>
      </c>
      <c r="N35" s="345">
        <f t="shared" si="1"/>
        <v>0</v>
      </c>
      <c r="O35" s="350">
        <v>0</v>
      </c>
      <c r="P35" s="345">
        <f t="shared" si="2"/>
        <v>0</v>
      </c>
      <c r="Q35" s="350">
        <v>0</v>
      </c>
      <c r="R35" s="345">
        <f t="shared" si="3"/>
        <v>0</v>
      </c>
      <c r="S35" s="350">
        <v>0</v>
      </c>
      <c r="T35" s="304">
        <f t="shared" si="4"/>
        <v>0</v>
      </c>
      <c r="U35" s="300">
        <f t="shared" si="5"/>
        <v>0</v>
      </c>
      <c r="V35" s="78"/>
    </row>
    <row r="36" spans="1:22">
      <c r="A36" s="197"/>
      <c r="B36" s="207"/>
      <c r="C36" s="206"/>
      <c r="D36" s="206"/>
      <c r="E36" s="208"/>
      <c r="F36" s="79"/>
      <c r="G36" s="79"/>
      <c r="H36" s="248"/>
      <c r="I36" s="248"/>
      <c r="J36" s="249"/>
      <c r="K36" s="248"/>
      <c r="L36" s="345">
        <f t="shared" si="0"/>
        <v>0</v>
      </c>
      <c r="M36" s="350">
        <v>0</v>
      </c>
      <c r="N36" s="345">
        <f t="shared" si="1"/>
        <v>0</v>
      </c>
      <c r="O36" s="350">
        <v>0</v>
      </c>
      <c r="P36" s="345">
        <f t="shared" si="2"/>
        <v>0</v>
      </c>
      <c r="Q36" s="350">
        <v>0</v>
      </c>
      <c r="R36" s="345">
        <f t="shared" si="3"/>
        <v>0</v>
      </c>
      <c r="S36" s="350">
        <v>0</v>
      </c>
      <c r="T36" s="304">
        <f t="shared" si="4"/>
        <v>0</v>
      </c>
      <c r="U36" s="300">
        <f t="shared" si="5"/>
        <v>0</v>
      </c>
      <c r="V36" s="78"/>
    </row>
    <row r="37" spans="1:22">
      <c r="A37" s="197"/>
      <c r="B37" s="207"/>
      <c r="C37" s="206"/>
      <c r="D37" s="206"/>
      <c r="E37" s="208"/>
      <c r="F37" s="79"/>
      <c r="G37" s="79"/>
      <c r="H37" s="248"/>
      <c r="I37" s="248"/>
      <c r="J37" s="249"/>
      <c r="K37" s="248"/>
      <c r="L37" s="345">
        <f t="shared" si="0"/>
        <v>0</v>
      </c>
      <c r="M37" s="350">
        <v>0</v>
      </c>
      <c r="N37" s="345">
        <f t="shared" si="1"/>
        <v>0</v>
      </c>
      <c r="O37" s="350">
        <v>0</v>
      </c>
      <c r="P37" s="345">
        <f t="shared" si="2"/>
        <v>0</v>
      </c>
      <c r="Q37" s="350">
        <v>0</v>
      </c>
      <c r="R37" s="345">
        <f t="shared" si="3"/>
        <v>0</v>
      </c>
      <c r="S37" s="350">
        <v>0</v>
      </c>
      <c r="T37" s="304">
        <f t="shared" si="4"/>
        <v>0</v>
      </c>
      <c r="U37" s="300">
        <f t="shared" si="5"/>
        <v>0</v>
      </c>
      <c r="V37" s="78"/>
    </row>
    <row r="38" spans="1:22">
      <c r="A38" s="197"/>
      <c r="B38" s="207"/>
      <c r="C38" s="206"/>
      <c r="D38" s="206"/>
      <c r="E38" s="208"/>
      <c r="F38" s="79"/>
      <c r="G38" s="79"/>
      <c r="H38" s="248"/>
      <c r="I38" s="248"/>
      <c r="J38" s="249"/>
      <c r="K38" s="248"/>
      <c r="L38" s="345">
        <f t="shared" si="0"/>
        <v>0</v>
      </c>
      <c r="M38" s="350">
        <v>0</v>
      </c>
      <c r="N38" s="345">
        <f t="shared" si="1"/>
        <v>0</v>
      </c>
      <c r="O38" s="350">
        <v>0</v>
      </c>
      <c r="P38" s="345">
        <f t="shared" si="2"/>
        <v>0</v>
      </c>
      <c r="Q38" s="350">
        <v>0</v>
      </c>
      <c r="R38" s="345">
        <f t="shared" si="3"/>
        <v>0</v>
      </c>
      <c r="S38" s="350">
        <v>0</v>
      </c>
      <c r="T38" s="304">
        <f t="shared" si="4"/>
        <v>0</v>
      </c>
      <c r="U38" s="300">
        <f t="shared" si="5"/>
        <v>0</v>
      </c>
      <c r="V38" s="78"/>
    </row>
    <row r="39" spans="1:22">
      <c r="A39" s="197"/>
      <c r="B39" s="207"/>
      <c r="C39" s="206"/>
      <c r="D39" s="206"/>
      <c r="E39" s="208"/>
      <c r="F39" s="79"/>
      <c r="G39" s="79"/>
      <c r="H39" s="248"/>
      <c r="I39" s="248"/>
      <c r="J39" s="249"/>
      <c r="K39" s="248"/>
      <c r="L39" s="345">
        <f t="shared" si="0"/>
        <v>0</v>
      </c>
      <c r="M39" s="350">
        <v>0</v>
      </c>
      <c r="N39" s="345">
        <f t="shared" si="1"/>
        <v>0</v>
      </c>
      <c r="O39" s="350">
        <v>0</v>
      </c>
      <c r="P39" s="345">
        <f t="shared" si="2"/>
        <v>0</v>
      </c>
      <c r="Q39" s="350">
        <v>0</v>
      </c>
      <c r="R39" s="345">
        <f t="shared" si="3"/>
        <v>0</v>
      </c>
      <c r="S39" s="350">
        <v>0</v>
      </c>
      <c r="T39" s="304">
        <f t="shared" si="4"/>
        <v>0</v>
      </c>
      <c r="U39" s="300">
        <f t="shared" si="5"/>
        <v>0</v>
      </c>
      <c r="V39" s="78"/>
    </row>
    <row r="40" spans="1:22">
      <c r="A40" s="197"/>
      <c r="B40" s="207"/>
      <c r="C40" s="206"/>
      <c r="D40" s="206"/>
      <c r="E40" s="208"/>
      <c r="F40" s="79"/>
      <c r="G40" s="79"/>
      <c r="H40" s="248"/>
      <c r="I40" s="248"/>
      <c r="J40" s="249"/>
      <c r="K40" s="248"/>
      <c r="L40" s="345">
        <f t="shared" si="0"/>
        <v>0</v>
      </c>
      <c r="M40" s="350">
        <v>0</v>
      </c>
      <c r="N40" s="345">
        <f t="shared" si="1"/>
        <v>0</v>
      </c>
      <c r="O40" s="350">
        <v>0</v>
      </c>
      <c r="P40" s="345">
        <f t="shared" si="2"/>
        <v>0</v>
      </c>
      <c r="Q40" s="350">
        <v>0</v>
      </c>
      <c r="R40" s="345">
        <f t="shared" si="3"/>
        <v>0</v>
      </c>
      <c r="S40" s="350">
        <v>0</v>
      </c>
      <c r="T40" s="304">
        <f t="shared" si="4"/>
        <v>0</v>
      </c>
      <c r="U40" s="300">
        <f t="shared" si="5"/>
        <v>0</v>
      </c>
      <c r="V40" s="78"/>
    </row>
    <row r="41" spans="1:22">
      <c r="A41" s="197"/>
      <c r="B41" s="207"/>
      <c r="C41" s="206"/>
      <c r="D41" s="206"/>
      <c r="E41" s="208"/>
      <c r="F41" s="79"/>
      <c r="G41" s="79"/>
      <c r="H41" s="248"/>
      <c r="I41" s="248"/>
      <c r="J41" s="249"/>
      <c r="K41" s="248"/>
      <c r="L41" s="345">
        <f t="shared" si="0"/>
        <v>0</v>
      </c>
      <c r="M41" s="350">
        <v>0</v>
      </c>
      <c r="N41" s="345">
        <f t="shared" si="1"/>
        <v>0</v>
      </c>
      <c r="O41" s="350">
        <v>0</v>
      </c>
      <c r="P41" s="345">
        <f t="shared" si="2"/>
        <v>0</v>
      </c>
      <c r="Q41" s="350">
        <v>0</v>
      </c>
      <c r="R41" s="345">
        <f t="shared" si="3"/>
        <v>0</v>
      </c>
      <c r="S41" s="350">
        <v>0</v>
      </c>
      <c r="T41" s="304">
        <f t="shared" si="4"/>
        <v>0</v>
      </c>
      <c r="U41" s="300">
        <f t="shared" si="5"/>
        <v>0</v>
      </c>
      <c r="V41" s="78"/>
    </row>
    <row r="42" spans="1:22">
      <c r="A42" s="197"/>
      <c r="B42" s="207"/>
      <c r="C42" s="206"/>
      <c r="D42" s="206"/>
      <c r="E42" s="208"/>
      <c r="F42" s="79"/>
      <c r="G42" s="79"/>
      <c r="H42" s="248"/>
      <c r="I42" s="248"/>
      <c r="J42" s="249"/>
      <c r="K42" s="248"/>
      <c r="L42" s="345">
        <f t="shared" si="0"/>
        <v>0</v>
      </c>
      <c r="M42" s="350">
        <v>0</v>
      </c>
      <c r="N42" s="345">
        <f t="shared" si="1"/>
        <v>0</v>
      </c>
      <c r="O42" s="350">
        <v>0</v>
      </c>
      <c r="P42" s="345">
        <f t="shared" si="2"/>
        <v>0</v>
      </c>
      <c r="Q42" s="350">
        <v>0</v>
      </c>
      <c r="R42" s="345">
        <f t="shared" si="3"/>
        <v>0</v>
      </c>
      <c r="S42" s="350">
        <v>0</v>
      </c>
      <c r="T42" s="304">
        <f t="shared" si="4"/>
        <v>0</v>
      </c>
      <c r="U42" s="300">
        <f t="shared" si="5"/>
        <v>0</v>
      </c>
      <c r="V42" s="78"/>
    </row>
    <row r="43" spans="1:22">
      <c r="A43" s="197"/>
      <c r="B43" s="207"/>
      <c r="C43" s="206"/>
      <c r="D43" s="206"/>
      <c r="E43" s="208"/>
      <c r="F43" s="79"/>
      <c r="G43" s="79"/>
      <c r="H43" s="248"/>
      <c r="I43" s="248"/>
      <c r="J43" s="249"/>
      <c r="K43" s="248"/>
      <c r="L43" s="345">
        <f t="shared" si="0"/>
        <v>0</v>
      </c>
      <c r="M43" s="350">
        <v>0</v>
      </c>
      <c r="N43" s="345">
        <f t="shared" si="1"/>
        <v>0</v>
      </c>
      <c r="O43" s="350">
        <v>0</v>
      </c>
      <c r="P43" s="345">
        <f t="shared" si="2"/>
        <v>0</v>
      </c>
      <c r="Q43" s="350">
        <v>0</v>
      </c>
      <c r="R43" s="345">
        <f t="shared" si="3"/>
        <v>0</v>
      </c>
      <c r="S43" s="350">
        <v>0</v>
      </c>
      <c r="T43" s="304">
        <f t="shared" si="4"/>
        <v>0</v>
      </c>
      <c r="U43" s="300">
        <f t="shared" si="5"/>
        <v>0</v>
      </c>
      <c r="V43" s="78"/>
    </row>
    <row r="44" spans="1:22">
      <c r="A44" s="197"/>
      <c r="B44" s="207"/>
      <c r="C44" s="206"/>
      <c r="D44" s="206"/>
      <c r="E44" s="208"/>
      <c r="F44" s="79"/>
      <c r="G44" s="79"/>
      <c r="H44" s="248"/>
      <c r="I44" s="248"/>
      <c r="J44" s="249"/>
      <c r="K44" s="248"/>
      <c r="L44" s="345">
        <f t="shared" si="0"/>
        <v>0</v>
      </c>
      <c r="M44" s="350">
        <v>0</v>
      </c>
      <c r="N44" s="345">
        <f t="shared" si="1"/>
        <v>0</v>
      </c>
      <c r="O44" s="350">
        <v>0</v>
      </c>
      <c r="P44" s="345">
        <f t="shared" si="2"/>
        <v>0</v>
      </c>
      <c r="Q44" s="350">
        <v>0</v>
      </c>
      <c r="R44" s="345">
        <f t="shared" si="3"/>
        <v>0</v>
      </c>
      <c r="S44" s="350">
        <v>0</v>
      </c>
      <c r="T44" s="304">
        <f t="shared" si="4"/>
        <v>0</v>
      </c>
      <c r="U44" s="300">
        <f t="shared" si="5"/>
        <v>0</v>
      </c>
      <c r="V44" s="78"/>
    </row>
    <row r="45" spans="1:22">
      <c r="A45" s="197"/>
      <c r="B45" s="207"/>
      <c r="C45" s="206"/>
      <c r="D45" s="206"/>
      <c r="E45" s="208"/>
      <c r="F45" s="79"/>
      <c r="G45" s="79"/>
      <c r="H45" s="248"/>
      <c r="I45" s="248"/>
      <c r="J45" s="249"/>
      <c r="K45" s="248"/>
      <c r="L45" s="345">
        <f t="shared" si="0"/>
        <v>0</v>
      </c>
      <c r="M45" s="350">
        <v>0</v>
      </c>
      <c r="N45" s="345">
        <f t="shared" si="1"/>
        <v>0</v>
      </c>
      <c r="O45" s="350">
        <v>0</v>
      </c>
      <c r="P45" s="345">
        <f t="shared" si="2"/>
        <v>0</v>
      </c>
      <c r="Q45" s="350">
        <v>0</v>
      </c>
      <c r="R45" s="345">
        <f t="shared" si="3"/>
        <v>0</v>
      </c>
      <c r="S45" s="350">
        <v>0</v>
      </c>
      <c r="T45" s="304">
        <f t="shared" si="4"/>
        <v>0</v>
      </c>
      <c r="U45" s="300">
        <f t="shared" si="5"/>
        <v>0</v>
      </c>
      <c r="V45" s="78"/>
    </row>
    <row r="46" spans="1:22">
      <c r="A46" s="197"/>
      <c r="B46" s="207"/>
      <c r="C46" s="206"/>
      <c r="D46" s="206"/>
      <c r="E46" s="208"/>
      <c r="F46" s="79"/>
      <c r="G46" s="79"/>
      <c r="H46" s="248"/>
      <c r="I46" s="248"/>
      <c r="J46" s="249"/>
      <c r="K46" s="248"/>
      <c r="L46" s="345">
        <f t="shared" si="0"/>
        <v>0</v>
      </c>
      <c r="M46" s="350">
        <v>0</v>
      </c>
      <c r="N46" s="345">
        <f t="shared" si="1"/>
        <v>0</v>
      </c>
      <c r="O46" s="350">
        <v>0</v>
      </c>
      <c r="P46" s="345">
        <f t="shared" si="2"/>
        <v>0</v>
      </c>
      <c r="Q46" s="350">
        <v>0</v>
      </c>
      <c r="R46" s="345">
        <f t="shared" si="3"/>
        <v>0</v>
      </c>
      <c r="S46" s="350">
        <v>0</v>
      </c>
      <c r="T46" s="304">
        <f t="shared" si="4"/>
        <v>0</v>
      </c>
      <c r="U46" s="300">
        <f t="shared" si="5"/>
        <v>0</v>
      </c>
      <c r="V46" s="78"/>
    </row>
    <row r="47" spans="1:22">
      <c r="A47" s="197"/>
      <c r="B47" s="207"/>
      <c r="C47" s="206"/>
      <c r="D47" s="206"/>
      <c r="E47" s="208"/>
      <c r="F47" s="79"/>
      <c r="G47" s="79"/>
      <c r="H47" s="248"/>
      <c r="I47" s="248"/>
      <c r="J47" s="249"/>
      <c r="K47" s="248"/>
      <c r="L47" s="345">
        <f t="shared" si="0"/>
        <v>0</v>
      </c>
      <c r="M47" s="350">
        <v>0</v>
      </c>
      <c r="N47" s="345">
        <f t="shared" si="1"/>
        <v>0</v>
      </c>
      <c r="O47" s="350">
        <v>0</v>
      </c>
      <c r="P47" s="345">
        <f t="shared" si="2"/>
        <v>0</v>
      </c>
      <c r="Q47" s="350">
        <v>0</v>
      </c>
      <c r="R47" s="345">
        <f t="shared" si="3"/>
        <v>0</v>
      </c>
      <c r="S47" s="350">
        <v>0</v>
      </c>
      <c r="T47" s="304">
        <f t="shared" si="4"/>
        <v>0</v>
      </c>
      <c r="U47" s="300">
        <f t="shared" si="5"/>
        <v>0</v>
      </c>
      <c r="V47" s="78"/>
    </row>
    <row r="48" spans="1:22">
      <c r="A48" s="197"/>
      <c r="B48" s="207"/>
      <c r="C48" s="206"/>
      <c r="D48" s="206"/>
      <c r="E48" s="208"/>
      <c r="F48" s="79"/>
      <c r="G48" s="79"/>
      <c r="H48" s="248"/>
      <c r="I48" s="248"/>
      <c r="J48" s="249"/>
      <c r="K48" s="248"/>
      <c r="L48" s="345">
        <f t="shared" si="0"/>
        <v>0</v>
      </c>
      <c r="M48" s="350">
        <v>0</v>
      </c>
      <c r="N48" s="345">
        <f t="shared" si="1"/>
        <v>0</v>
      </c>
      <c r="O48" s="350">
        <v>0</v>
      </c>
      <c r="P48" s="345">
        <f t="shared" si="2"/>
        <v>0</v>
      </c>
      <c r="Q48" s="350">
        <v>0</v>
      </c>
      <c r="R48" s="345">
        <f t="shared" si="3"/>
        <v>0</v>
      </c>
      <c r="S48" s="350">
        <v>0</v>
      </c>
      <c r="T48" s="304">
        <f t="shared" si="4"/>
        <v>0</v>
      </c>
      <c r="U48" s="300">
        <f t="shared" si="5"/>
        <v>0</v>
      </c>
      <c r="V48" s="78"/>
    </row>
    <row r="49" spans="1:22">
      <c r="A49" s="197"/>
      <c r="B49" s="207"/>
      <c r="C49" s="206"/>
      <c r="D49" s="206"/>
      <c r="E49" s="208"/>
      <c r="F49" s="79"/>
      <c r="G49" s="79"/>
      <c r="H49" s="248"/>
      <c r="I49" s="248"/>
      <c r="J49" s="249"/>
      <c r="K49" s="248"/>
      <c r="L49" s="345">
        <f t="shared" si="0"/>
        <v>0</v>
      </c>
      <c r="M49" s="350">
        <v>0</v>
      </c>
      <c r="N49" s="345">
        <f t="shared" si="1"/>
        <v>0</v>
      </c>
      <c r="O49" s="350">
        <v>0</v>
      </c>
      <c r="P49" s="345">
        <f t="shared" si="2"/>
        <v>0</v>
      </c>
      <c r="Q49" s="350">
        <v>0</v>
      </c>
      <c r="R49" s="345">
        <f t="shared" si="3"/>
        <v>0</v>
      </c>
      <c r="S49" s="350">
        <v>0</v>
      </c>
      <c r="T49" s="304">
        <f t="shared" si="4"/>
        <v>0</v>
      </c>
      <c r="U49" s="300">
        <f t="shared" si="5"/>
        <v>0</v>
      </c>
      <c r="V49" s="78"/>
    </row>
    <row r="50" spans="1:22">
      <c r="A50" s="197"/>
      <c r="B50" s="207"/>
      <c r="C50" s="206"/>
      <c r="D50" s="206"/>
      <c r="E50" s="208"/>
      <c r="F50" s="79"/>
      <c r="G50" s="79"/>
      <c r="H50" s="248"/>
      <c r="I50" s="248"/>
      <c r="J50" s="249"/>
      <c r="K50" s="248"/>
      <c r="L50" s="345">
        <f t="shared" si="0"/>
        <v>0</v>
      </c>
      <c r="M50" s="350">
        <v>0</v>
      </c>
      <c r="N50" s="345">
        <f t="shared" si="1"/>
        <v>0</v>
      </c>
      <c r="O50" s="350">
        <v>0</v>
      </c>
      <c r="P50" s="345">
        <f t="shared" si="2"/>
        <v>0</v>
      </c>
      <c r="Q50" s="350">
        <v>0</v>
      </c>
      <c r="R50" s="345">
        <f t="shared" si="3"/>
        <v>0</v>
      </c>
      <c r="S50" s="350">
        <v>0</v>
      </c>
      <c r="T50" s="304">
        <f t="shared" si="4"/>
        <v>0</v>
      </c>
      <c r="U50" s="300">
        <f t="shared" si="5"/>
        <v>0</v>
      </c>
      <c r="V50" s="78"/>
    </row>
    <row r="51" spans="1:22">
      <c r="A51" s="197"/>
      <c r="B51" s="207"/>
      <c r="C51" s="206"/>
      <c r="D51" s="206"/>
      <c r="E51" s="208"/>
      <c r="F51" s="79"/>
      <c r="G51" s="79"/>
      <c r="H51" s="248"/>
      <c r="I51" s="248"/>
      <c r="J51" s="249"/>
      <c r="K51" s="248"/>
      <c r="L51" s="345">
        <f t="shared" si="0"/>
        <v>0</v>
      </c>
      <c r="M51" s="350">
        <v>0</v>
      </c>
      <c r="N51" s="345">
        <f t="shared" si="1"/>
        <v>0</v>
      </c>
      <c r="O51" s="350">
        <v>0</v>
      </c>
      <c r="P51" s="345">
        <f t="shared" si="2"/>
        <v>0</v>
      </c>
      <c r="Q51" s="350">
        <v>0</v>
      </c>
      <c r="R51" s="345">
        <f t="shared" si="3"/>
        <v>0</v>
      </c>
      <c r="S51" s="350">
        <v>0</v>
      </c>
      <c r="T51" s="304">
        <f t="shared" si="4"/>
        <v>0</v>
      </c>
      <c r="U51" s="300">
        <f t="shared" si="5"/>
        <v>0</v>
      </c>
      <c r="V51" s="78"/>
    </row>
    <row r="52" spans="1:22">
      <c r="A52" s="197"/>
      <c r="B52" s="207"/>
      <c r="C52" s="206"/>
      <c r="D52" s="206"/>
      <c r="E52" s="208"/>
      <c r="F52" s="79"/>
      <c r="G52" s="79"/>
      <c r="H52" s="248"/>
      <c r="I52" s="248"/>
      <c r="J52" s="249"/>
      <c r="K52" s="248"/>
      <c r="L52" s="345">
        <f t="shared" si="0"/>
        <v>0</v>
      </c>
      <c r="M52" s="350">
        <v>0</v>
      </c>
      <c r="N52" s="345">
        <f t="shared" si="1"/>
        <v>0</v>
      </c>
      <c r="O52" s="350">
        <v>0</v>
      </c>
      <c r="P52" s="345">
        <f t="shared" si="2"/>
        <v>0</v>
      </c>
      <c r="Q52" s="350">
        <v>0</v>
      </c>
      <c r="R52" s="345">
        <f t="shared" si="3"/>
        <v>0</v>
      </c>
      <c r="S52" s="350">
        <v>0</v>
      </c>
      <c r="T52" s="304">
        <f t="shared" si="4"/>
        <v>0</v>
      </c>
      <c r="U52" s="300">
        <f t="shared" si="5"/>
        <v>0</v>
      </c>
      <c r="V52" s="78"/>
    </row>
    <row r="53" spans="1:22">
      <c r="A53" s="197"/>
      <c r="B53" s="207"/>
      <c r="C53" s="206"/>
      <c r="D53" s="206"/>
      <c r="E53" s="208"/>
      <c r="F53" s="79"/>
      <c r="G53" s="79"/>
      <c r="H53" s="248"/>
      <c r="I53" s="248"/>
      <c r="J53" s="249"/>
      <c r="K53" s="248"/>
      <c r="L53" s="345">
        <f t="shared" si="0"/>
        <v>0</v>
      </c>
      <c r="M53" s="350">
        <v>0</v>
      </c>
      <c r="N53" s="345">
        <f t="shared" si="1"/>
        <v>0</v>
      </c>
      <c r="O53" s="350">
        <v>0</v>
      </c>
      <c r="P53" s="345">
        <f t="shared" si="2"/>
        <v>0</v>
      </c>
      <c r="Q53" s="350">
        <v>0</v>
      </c>
      <c r="R53" s="345">
        <f t="shared" si="3"/>
        <v>0</v>
      </c>
      <c r="S53" s="350">
        <v>0</v>
      </c>
      <c r="T53" s="304">
        <f t="shared" si="4"/>
        <v>0</v>
      </c>
      <c r="U53" s="300">
        <f t="shared" si="5"/>
        <v>0</v>
      </c>
      <c r="V53" s="78"/>
    </row>
    <row r="54" spans="1:22">
      <c r="A54" s="209"/>
      <c r="B54" s="210"/>
      <c r="C54" s="211"/>
      <c r="D54" s="211"/>
      <c r="H54" s="51"/>
      <c r="I54" s="51"/>
      <c r="J54" s="51"/>
      <c r="K54" s="1" t="s">
        <v>66</v>
      </c>
      <c r="L54" s="248">
        <f>SUM(L13:L53)</f>
        <v>0</v>
      </c>
      <c r="M54" s="262"/>
      <c r="N54" s="248">
        <f>SUM(N13:N53)</f>
        <v>0</v>
      </c>
      <c r="O54" s="262"/>
      <c r="P54" s="248">
        <f>SUM(P13:P53)</f>
        <v>0</v>
      </c>
      <c r="Q54" s="262"/>
      <c r="R54" s="248">
        <f>SUM(R13:R53)</f>
        <v>0</v>
      </c>
      <c r="S54" s="351"/>
      <c r="T54" s="3"/>
      <c r="U54" s="3"/>
    </row>
    <row r="55" spans="1:22">
      <c r="A55" s="209"/>
      <c r="B55" s="210"/>
      <c r="C55" s="211"/>
      <c r="D55" s="211"/>
      <c r="L55" s="535" t="s">
        <v>181</v>
      </c>
      <c r="M55" s="535"/>
      <c r="N55" s="535"/>
      <c r="O55" s="535"/>
      <c r="P55" s="535"/>
      <c r="Q55" s="535"/>
      <c r="R55" s="535"/>
      <c r="S55" s="535"/>
    </row>
    <row r="56" spans="1:22">
      <c r="A56" s="209" t="s">
        <v>151</v>
      </c>
      <c r="B56" s="210" t="s">
        <v>153</v>
      </c>
      <c r="C56" s="211" t="s">
        <v>157</v>
      </c>
      <c r="D56" s="211" t="s">
        <v>161</v>
      </c>
    </row>
    <row r="57" spans="1:22">
      <c r="A57" s="209" t="s">
        <v>152</v>
      </c>
      <c r="B57" s="210" t="s">
        <v>154</v>
      </c>
      <c r="C57" s="211" t="s">
        <v>158</v>
      </c>
      <c r="D57" s="211" t="s">
        <v>162</v>
      </c>
    </row>
    <row r="58" spans="1:22">
      <c r="A58" s="209" t="s">
        <v>152</v>
      </c>
      <c r="B58" s="210" t="s">
        <v>155</v>
      </c>
      <c r="C58" s="211" t="s">
        <v>159</v>
      </c>
      <c r="D58" s="211" t="s">
        <v>163</v>
      </c>
    </row>
    <row r="59" spans="1:22">
      <c r="A59" s="209" t="s">
        <v>152</v>
      </c>
      <c r="B59" s="210" t="s">
        <v>156</v>
      </c>
      <c r="C59" s="211" t="s">
        <v>160</v>
      </c>
      <c r="D59" s="211" t="s">
        <v>164</v>
      </c>
    </row>
    <row r="60" spans="1:22">
      <c r="A60" s="209"/>
      <c r="B60" s="210"/>
      <c r="C60" s="211"/>
      <c r="D60" s="211"/>
    </row>
    <row r="61" spans="1:22">
      <c r="A61" s="24" t="s">
        <v>74</v>
      </c>
    </row>
  </sheetData>
  <mergeCells count="1">
    <mergeCell ref="A1:F1"/>
  </mergeCells>
  <phoneticPr fontId="0" type="noConversion"/>
  <conditionalFormatting sqref="U12:U53">
    <cfRule type="cellIs" priority="10" stopIfTrue="1" operator="equal">
      <formula>0</formula>
    </cfRule>
    <cfRule type="cellIs" dxfId="1" priority="11" stopIfTrue="1" operator="lessThan">
      <formula>1</formula>
    </cfRule>
    <cfRule type="cellIs" dxfId="0" priority="12" stopIfTrue="1" operator="greaterThan">
      <formula>1</formula>
    </cfRule>
  </conditionalFormatting>
  <pageMargins left="0.25" right="0.25" top="0.75" bottom="0.75" header="0.3" footer="0.3"/>
  <pageSetup scale="66" orientation="landscape" r:id="rId1"/>
  <headerFooter alignWithMargins="0">
    <oddFooter>Page &amp;P&amp;R&amp;A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Year-end Performance Review</vt:lpstr>
      <vt:lpstr>Rate Request Instructions</vt:lpstr>
      <vt:lpstr>Rate Request Form</vt:lpstr>
      <vt:lpstr>Rate Calculation Instructions</vt:lpstr>
      <vt:lpstr>Salary and Wage</vt:lpstr>
      <vt:lpstr>Other Direct Expenses</vt:lpstr>
      <vt:lpstr>Overhead Expenses</vt:lpstr>
      <vt:lpstr>Forecasted Usage</vt:lpstr>
      <vt:lpstr>Equipment Depreciation</vt:lpstr>
      <vt:lpstr>Expense Summary</vt:lpstr>
      <vt:lpstr>Proposed Rate(s)</vt:lpstr>
      <vt:lpstr>Projected Revenues</vt:lpstr>
      <vt:lpstr>Approval Form</vt:lpstr>
      <vt:lpstr>'Equipment Depreciation'!Print_Area</vt:lpstr>
      <vt:lpstr>'Expense Summary'!Print_Area</vt:lpstr>
      <vt:lpstr>'Forecasted Usage'!Print_Area</vt:lpstr>
      <vt:lpstr>'Other Direct Expenses'!Print_Area</vt:lpstr>
      <vt:lpstr>'Overhead Expenses'!Print_Area</vt:lpstr>
      <vt:lpstr>'Projected Revenues'!Print_Area</vt:lpstr>
      <vt:lpstr>'Proposed Rate(s)'!Print_Area</vt:lpstr>
      <vt:lpstr>'Rate Request Instructions'!Print_Area</vt:lpstr>
      <vt:lpstr>'Salary and Wage'!Print_Area</vt:lpstr>
      <vt:lpstr>'Year-end Performance Review'!Print_Area</vt:lpstr>
    </vt:vector>
  </TitlesOfParts>
  <Company>University of Kansas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kyoakum</dc:creator>
  <cp:lastModifiedBy>Jeff Hunter</cp:lastModifiedBy>
  <cp:lastPrinted>2013-08-07T15:22:10Z</cp:lastPrinted>
  <dcterms:created xsi:type="dcterms:W3CDTF">2006-04-03T21:43:18Z</dcterms:created>
  <dcterms:modified xsi:type="dcterms:W3CDTF">2021-10-13T20:09:20Z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